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200" windowHeight="11850" tabRatio="877"/>
  </bookViews>
  <sheets>
    <sheet name="Définitions" sheetId="13" r:id="rId1"/>
    <sheet name="Graphique 1" sheetId="1" r:id="rId2"/>
    <sheet name="Effectifs" sheetId="2" r:id="rId3"/>
    <sheet name="Tableaux 1 et 2" sheetId="3" r:id="rId4"/>
    <sheet name="Tableau 3" sheetId="4" r:id="rId5"/>
    <sheet name="Apprentis en EPLE" sheetId="5" r:id="rId6"/>
    <sheet name="Graphique 2" sheetId="6" r:id="rId7"/>
    <sheet name="Poids de l'apprentissage" sheetId="7" r:id="rId8"/>
    <sheet name="Graphique 3" sheetId="8" r:id="rId9"/>
    <sheet name="Tx réussite selon secteur" sheetId="9" r:id="rId10"/>
    <sheet name="Graphique 4" sheetId="10" r:id="rId11"/>
    <sheet name="Tableau 4" sheetId="11" r:id="rId12"/>
    <sheet name="Graphique 5" sheetId="12"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1" l="1"/>
  <c r="I11" i="11"/>
  <c r="I8" i="11"/>
  <c r="I6" i="11"/>
  <c r="F26" i="5" l="1"/>
  <c r="C26" i="5"/>
  <c r="H6" i="5"/>
  <c r="I6" i="5" s="1"/>
  <c r="D6" i="5"/>
  <c r="D7" i="5"/>
  <c r="B26" i="5"/>
  <c r="E26" i="5"/>
  <c r="E25" i="5"/>
  <c r="P20" i="12" l="1"/>
  <c r="Q20" i="12"/>
  <c r="P19" i="12"/>
  <c r="Q19" i="12"/>
  <c r="D16" i="11"/>
  <c r="D15" i="11"/>
  <c r="D14" i="11"/>
  <c r="D13" i="11"/>
  <c r="D11" i="11"/>
  <c r="D10" i="11"/>
  <c r="D9" i="11"/>
  <c r="D8" i="11"/>
  <c r="D7" i="11"/>
  <c r="D6" i="11"/>
  <c r="D5" i="11"/>
  <c r="D4" i="11"/>
  <c r="P8" i="8"/>
  <c r="J37" i="7" l="1"/>
  <c r="I37" i="7"/>
  <c r="H37" i="7"/>
  <c r="J36" i="7"/>
  <c r="I36" i="7"/>
  <c r="H36" i="7"/>
  <c r="J35" i="7"/>
  <c r="I35" i="7"/>
  <c r="H35" i="7"/>
  <c r="J34" i="7"/>
  <c r="I34" i="7"/>
  <c r="H34" i="7"/>
  <c r="J33" i="7"/>
  <c r="I33" i="7"/>
  <c r="H33" i="7"/>
  <c r="J32" i="7"/>
  <c r="I32" i="7"/>
  <c r="H32" i="7"/>
  <c r="J31" i="7"/>
  <c r="I31" i="7"/>
  <c r="H31" i="7"/>
  <c r="J30" i="7"/>
  <c r="I30" i="7"/>
  <c r="H30" i="7"/>
  <c r="J29" i="7"/>
  <c r="I29" i="7"/>
  <c r="H29" i="7"/>
  <c r="D31" i="7"/>
  <c r="D32" i="7"/>
  <c r="D29" i="7"/>
  <c r="D30" i="7"/>
  <c r="D34" i="7"/>
  <c r="D33" i="7"/>
  <c r="C35" i="7"/>
  <c r="B35" i="7"/>
  <c r="I19" i="6"/>
  <c r="I18" i="6"/>
  <c r="I17" i="6"/>
  <c r="I16" i="6"/>
  <c r="I15" i="6"/>
  <c r="I14" i="6"/>
  <c r="D23" i="6"/>
  <c r="D26" i="5"/>
  <c r="D25" i="5"/>
  <c r="D20" i="5"/>
  <c r="D18" i="5"/>
  <c r="D15" i="5"/>
  <c r="D14" i="5"/>
  <c r="D13" i="5"/>
  <c r="D10" i="5"/>
  <c r="D9" i="5"/>
  <c r="D8" i="5"/>
  <c r="D5" i="5"/>
  <c r="D4" i="5"/>
  <c r="G19" i="5"/>
  <c r="G12" i="5"/>
  <c r="G11" i="5"/>
  <c r="G6" i="5"/>
  <c r="D35" i="7" l="1"/>
  <c r="D23" i="4"/>
  <c r="D22" i="4"/>
  <c r="D21" i="4"/>
  <c r="D20" i="4"/>
  <c r="D19" i="4"/>
  <c r="D18" i="4"/>
  <c r="D17" i="4"/>
  <c r="D16" i="4"/>
  <c r="D15" i="4"/>
  <c r="D14" i="4"/>
  <c r="D13" i="4"/>
  <c r="D12" i="4"/>
  <c r="D11" i="4"/>
  <c r="D10" i="4"/>
  <c r="D9" i="4"/>
  <c r="D8" i="4"/>
  <c r="D7" i="4"/>
  <c r="D6" i="4"/>
  <c r="D5" i="4"/>
  <c r="D4" i="4"/>
  <c r="D31" i="3"/>
  <c r="D30" i="3"/>
  <c r="D29" i="3"/>
  <c r="D28" i="3"/>
  <c r="F22" i="3"/>
  <c r="F21" i="3"/>
  <c r="F20" i="3"/>
  <c r="F19" i="3"/>
  <c r="F18" i="3"/>
  <c r="F17" i="3"/>
  <c r="F16" i="3"/>
  <c r="F15" i="3"/>
  <c r="F14" i="3"/>
  <c r="F13" i="3"/>
  <c r="F12" i="3"/>
  <c r="F11" i="3"/>
  <c r="F10" i="3"/>
  <c r="F9" i="3"/>
  <c r="F8" i="3"/>
  <c r="F7" i="3"/>
  <c r="F6" i="3"/>
  <c r="F5" i="3"/>
  <c r="F4" i="3"/>
  <c r="E22" i="3"/>
  <c r="E21" i="3"/>
  <c r="E20" i="3"/>
  <c r="E19" i="3"/>
  <c r="E18" i="3"/>
  <c r="E17" i="3"/>
  <c r="E16" i="3"/>
  <c r="E15" i="3"/>
  <c r="E14" i="3"/>
  <c r="E13" i="3"/>
  <c r="E12" i="3"/>
  <c r="E11" i="3"/>
  <c r="E10" i="3"/>
  <c r="E9" i="3"/>
  <c r="E8" i="3"/>
  <c r="E7" i="3"/>
  <c r="E6" i="3"/>
  <c r="E5" i="3"/>
  <c r="E4" i="3"/>
  <c r="H22" i="3"/>
  <c r="G22" i="3"/>
  <c r="D22" i="3"/>
  <c r="C22" i="3"/>
  <c r="H21" i="3"/>
  <c r="G21" i="3"/>
  <c r="D21" i="3"/>
  <c r="C21" i="3"/>
  <c r="H17" i="3"/>
  <c r="G17" i="3"/>
  <c r="D17" i="3"/>
  <c r="C17" i="3"/>
  <c r="H14" i="3"/>
  <c r="G14" i="3"/>
  <c r="D14" i="3"/>
  <c r="C14" i="3"/>
  <c r="H10" i="3"/>
  <c r="G10" i="3"/>
  <c r="D10" i="3"/>
  <c r="C10" i="3"/>
  <c r="H6" i="3"/>
  <c r="G6" i="3"/>
  <c r="D6" i="3"/>
  <c r="C6" i="3"/>
  <c r="N8" i="2"/>
  <c r="O8" i="2"/>
  <c r="N5" i="2"/>
  <c r="O5" i="2"/>
  <c r="C21" i="2"/>
  <c r="B21" i="2"/>
  <c r="I20" i="12" l="1"/>
  <c r="D20" i="12"/>
  <c r="E20" i="12"/>
  <c r="F20" i="12"/>
  <c r="G20" i="12"/>
  <c r="H20" i="12"/>
  <c r="J20" i="12"/>
  <c r="K20" i="12"/>
  <c r="L20" i="12"/>
  <c r="M20" i="12"/>
  <c r="N20" i="12"/>
  <c r="O20" i="12"/>
  <c r="C20" i="12"/>
  <c r="D19" i="12"/>
  <c r="E19" i="12"/>
  <c r="F19" i="12"/>
  <c r="G19" i="12"/>
  <c r="H19" i="12"/>
  <c r="I19" i="12"/>
  <c r="J19" i="12"/>
  <c r="K19" i="12"/>
  <c r="L19" i="12"/>
  <c r="M19" i="12"/>
  <c r="N19" i="12"/>
  <c r="O19" i="12"/>
  <c r="C19" i="12"/>
  <c r="G23" i="10" l="1"/>
  <c r="F23" i="10"/>
  <c r="G22" i="10"/>
  <c r="F22" i="10"/>
  <c r="G21" i="10"/>
  <c r="F21" i="10"/>
  <c r="G20" i="10"/>
  <c r="F20" i="10"/>
  <c r="G19" i="10"/>
  <c r="F19" i="10"/>
  <c r="F8" i="9"/>
  <c r="G8" i="9"/>
  <c r="G7" i="9"/>
  <c r="F7" i="9"/>
  <c r="G6" i="9"/>
  <c r="F6" i="9"/>
  <c r="G5" i="9"/>
  <c r="F5" i="9"/>
  <c r="H5" i="9" s="1"/>
  <c r="G4" i="9"/>
  <c r="F4" i="9"/>
  <c r="H19" i="10" l="1"/>
  <c r="H21" i="10"/>
  <c r="H22" i="10"/>
  <c r="H23" i="10"/>
  <c r="H6" i="9"/>
  <c r="H4" i="9"/>
  <c r="H20" i="10"/>
  <c r="H8" i="9"/>
  <c r="H7" i="9"/>
  <c r="Q9" i="8"/>
  <c r="P9" i="8"/>
  <c r="O9" i="8"/>
  <c r="N9" i="8"/>
  <c r="M9" i="8"/>
  <c r="F19" i="8"/>
  <c r="G19" i="8"/>
  <c r="F20" i="8"/>
  <c r="G20" i="8"/>
  <c r="F21" i="8"/>
  <c r="G21" i="8"/>
  <c r="G18" i="8"/>
  <c r="F18" i="8"/>
  <c r="H18" i="8" s="1"/>
  <c r="H21" i="8" l="1"/>
  <c r="H19" i="8"/>
  <c r="H20" i="8"/>
  <c r="D22" i="6" l="1"/>
  <c r="D21" i="6"/>
  <c r="D19" i="6"/>
  <c r="D18" i="6"/>
  <c r="D17" i="6"/>
  <c r="D16" i="6"/>
  <c r="D15" i="6"/>
  <c r="D14" i="6"/>
  <c r="H5" i="5" l="1"/>
  <c r="I5" i="5" s="1"/>
  <c r="H8" i="5"/>
  <c r="I8" i="5" s="1"/>
  <c r="H9" i="5"/>
  <c r="I9" i="5" s="1"/>
  <c r="H10" i="5"/>
  <c r="I10" i="5" s="1"/>
  <c r="H14" i="5"/>
  <c r="I14" i="5" s="1"/>
  <c r="H15" i="5"/>
  <c r="I15" i="5" s="1"/>
  <c r="H18" i="5"/>
  <c r="I18" i="5" s="1"/>
  <c r="H20" i="5"/>
  <c r="I20" i="5" s="1"/>
  <c r="H26" i="5"/>
  <c r="I26" i="5" s="1"/>
  <c r="H4" i="5"/>
  <c r="I4" i="5" s="1"/>
  <c r="G26" i="5"/>
  <c r="G20" i="5"/>
  <c r="G18" i="5"/>
  <c r="G15" i="5"/>
  <c r="G14" i="5"/>
  <c r="G10" i="5"/>
  <c r="G9" i="5"/>
  <c r="G8" i="5"/>
  <c r="G5" i="5"/>
  <c r="G4" i="5"/>
  <c r="C25" i="5"/>
  <c r="F25" i="5"/>
  <c r="B25" i="5"/>
  <c r="C13" i="5"/>
  <c r="E13" i="5"/>
  <c r="F13" i="5"/>
  <c r="B13" i="5"/>
  <c r="H13" i="5" l="1"/>
  <c r="I13" i="5" s="1"/>
  <c r="G13" i="5"/>
  <c r="H25" i="5"/>
  <c r="I25" i="5" s="1"/>
  <c r="G25" i="5"/>
  <c r="I22" i="3"/>
  <c r="I21" i="3"/>
  <c r="I20" i="3"/>
  <c r="I19" i="3"/>
  <c r="I18" i="3"/>
  <c r="I17" i="3"/>
  <c r="I16" i="3"/>
  <c r="I15" i="3"/>
  <c r="I14" i="3"/>
  <c r="I13" i="3"/>
  <c r="I12" i="3"/>
  <c r="I11" i="3"/>
  <c r="I10" i="3"/>
  <c r="I9" i="3"/>
  <c r="I8" i="3"/>
  <c r="I7" i="3"/>
  <c r="I6" i="3"/>
  <c r="I5" i="3"/>
  <c r="I4" i="3"/>
  <c r="O21" i="2" l="1"/>
  <c r="O22" i="2" s="1"/>
  <c r="N21" i="2"/>
  <c r="N22" i="2" s="1"/>
  <c r="M21" i="2"/>
  <c r="M22" i="2" s="1"/>
  <c r="L21" i="2"/>
  <c r="L22" i="2" s="1"/>
  <c r="K21" i="2"/>
  <c r="K22" i="2" s="1"/>
  <c r="J21" i="2"/>
  <c r="J22" i="2" s="1"/>
  <c r="I21" i="2"/>
  <c r="I22" i="2" s="1"/>
  <c r="M17" i="2"/>
  <c r="O16" i="2"/>
  <c r="O17" i="2" s="1"/>
  <c r="N16" i="2"/>
  <c r="N17" i="2" s="1"/>
  <c r="M16" i="2"/>
  <c r="L16" i="2"/>
  <c r="L17" i="2" s="1"/>
  <c r="K16" i="2"/>
  <c r="K17" i="2" s="1"/>
  <c r="J16" i="2"/>
  <c r="J17" i="2" s="1"/>
  <c r="I16" i="2"/>
  <c r="I17" i="2" s="1"/>
  <c r="M8" i="2"/>
  <c r="L8" i="2"/>
  <c r="K8" i="2"/>
  <c r="J8" i="2"/>
  <c r="K5" i="2"/>
  <c r="L5" i="2"/>
  <c r="M5" i="2"/>
  <c r="J5" i="2"/>
  <c r="D15" i="2" l="1"/>
  <c r="E15" i="2"/>
  <c r="D17" i="2"/>
  <c r="E17" i="2"/>
  <c r="D18" i="2"/>
  <c r="E18" i="2"/>
  <c r="D19" i="2"/>
  <c r="E19" i="2"/>
  <c r="D21" i="2"/>
  <c r="E21" i="2"/>
  <c r="E14" i="2"/>
  <c r="D14" i="2"/>
  <c r="C20" i="2"/>
  <c r="B20" i="2"/>
  <c r="E20" i="2" s="1"/>
  <c r="C16" i="2"/>
  <c r="B16" i="2"/>
  <c r="E10" i="2"/>
  <c r="D10" i="2"/>
  <c r="E9" i="2"/>
  <c r="D9" i="2"/>
  <c r="E5" i="2"/>
  <c r="D5" i="2"/>
  <c r="E7" i="2"/>
  <c r="D7" i="2"/>
  <c r="E3" i="2"/>
  <c r="D3" i="2"/>
  <c r="E6" i="2"/>
  <c r="D6" i="2"/>
  <c r="E4" i="2"/>
  <c r="D4" i="2"/>
  <c r="E8" i="2"/>
  <c r="D8" i="2"/>
  <c r="D20" i="2" l="1"/>
  <c r="D16" i="2"/>
  <c r="E16" i="2"/>
</calcChain>
</file>

<file path=xl/sharedStrings.xml><?xml version="1.0" encoding="utf-8"?>
<sst xmlns="http://schemas.openxmlformats.org/spreadsheetml/2006/main" count="470" uniqueCount="212">
  <si>
    <r>
      <t xml:space="preserve">Graphique 1. </t>
    </r>
    <r>
      <rPr>
        <b/>
        <sz val="11"/>
        <color rgb="FF000000"/>
        <rFont val="Arial Narrow"/>
        <family val="2"/>
      </rPr>
      <t>Evolution du nombre d’apprentis de l’académie par niveau</t>
    </r>
  </si>
  <si>
    <t>2008</t>
  </si>
  <si>
    <t>2009</t>
  </si>
  <si>
    <t>2010</t>
  </si>
  <si>
    <t>2011</t>
  </si>
  <si>
    <t>2012</t>
  </si>
  <si>
    <t>2013</t>
  </si>
  <si>
    <t>2014</t>
  </si>
  <si>
    <t>2015</t>
  </si>
  <si>
    <t>2016</t>
  </si>
  <si>
    <t>2017</t>
  </si>
  <si>
    <t>2018</t>
  </si>
  <si>
    <t>NIVEAU 3</t>
  </si>
  <si>
    <t>NIVEAU 4</t>
  </si>
  <si>
    <t>NIVEAU 5</t>
  </si>
  <si>
    <t>NIVEAU 6</t>
  </si>
  <si>
    <t>NIVEAU 7</t>
  </si>
  <si>
    <t>045</t>
  </si>
  <si>
    <t>028</t>
  </si>
  <si>
    <t>037</t>
  </si>
  <si>
    <t>018</t>
  </si>
  <si>
    <t>041</t>
  </si>
  <si>
    <t>036</t>
  </si>
  <si>
    <t>Académie</t>
  </si>
  <si>
    <t>France + 5 DOM</t>
  </si>
  <si>
    <t>Evolution</t>
  </si>
  <si>
    <t>Evolution du nombre d’apprentis par département</t>
  </si>
  <si>
    <t>pré-bac</t>
  </si>
  <si>
    <t>post-bac</t>
  </si>
  <si>
    <t>Evolution du nombre d’apprentis selon le niveau de formation</t>
  </si>
  <si>
    <t>Apprentis du supérieur</t>
  </si>
  <si>
    <t>Total apprentis</t>
  </si>
  <si>
    <t>Part des apprentis du supérieur</t>
  </si>
  <si>
    <t>Evolution de la part des apprentis du supérieur</t>
  </si>
  <si>
    <t>Total général</t>
  </si>
  <si>
    <t>Total pré-bac</t>
  </si>
  <si>
    <t>Total post-bac</t>
  </si>
  <si>
    <t>Part des apprentis du secondaire</t>
  </si>
  <si>
    <t>Niveau</t>
  </si>
  <si>
    <t>Diplôme    préparé</t>
  </si>
  <si>
    <t>Effectifs  d’apprentis</t>
  </si>
  <si>
    <t>Niveau 3</t>
  </si>
  <si>
    <t>CAP</t>
  </si>
  <si>
    <t>Autres</t>
  </si>
  <si>
    <t>Total</t>
  </si>
  <si>
    <t>Niveau 4</t>
  </si>
  <si>
    <t>Bac Pro</t>
  </si>
  <si>
    <t>BP</t>
  </si>
  <si>
    <t>Niveau 5</t>
  </si>
  <si>
    <t>BTS</t>
  </si>
  <si>
    <t>DUT</t>
  </si>
  <si>
    <t>Niveau 6</t>
  </si>
  <si>
    <t>Licence</t>
  </si>
  <si>
    <t>Niveau 7</t>
  </si>
  <si>
    <t>Ingénieur</t>
  </si>
  <si>
    <t>Master</t>
  </si>
  <si>
    <t>Effectifs  d’entrants en apprentissage</t>
  </si>
  <si>
    <r>
      <rPr>
        <b/>
        <sz val="11"/>
        <color theme="4"/>
        <rFont val="Arial Narrow"/>
        <family val="2"/>
      </rPr>
      <t>Tableau 1.</t>
    </r>
    <r>
      <rPr>
        <b/>
        <sz val="11"/>
        <color theme="1"/>
        <rFont val="Arial Narrow"/>
        <family val="2"/>
      </rPr>
      <t xml:space="preserve"> Répartition et évolution des effectifs d’apprentis et d’entrants en apprentissage selon le diplôme préparé</t>
    </r>
  </si>
  <si>
    <t>Diplôme préparé</t>
  </si>
  <si>
    <t>Effectifs</t>
  </si>
  <si>
    <r>
      <rPr>
        <b/>
        <sz val="11"/>
        <color theme="4"/>
        <rFont val="Arial Narrow"/>
        <family val="2"/>
      </rPr>
      <t>Tableau 2.</t>
    </r>
    <r>
      <rPr>
        <b/>
        <sz val="11"/>
        <color theme="1"/>
        <rFont val="Arial Narrow"/>
        <family val="2"/>
      </rPr>
      <t xml:space="preserve"> Répartition et évolution du nombre d’entrées en apprentissage après la classe de 3ème</t>
    </r>
  </si>
  <si>
    <t>Domaine de spécialité</t>
  </si>
  <si>
    <t xml:space="preserve">Effectifs totaux </t>
  </si>
  <si>
    <t>Niv. 3</t>
  </si>
  <si>
    <t>Niv. 4</t>
  </si>
  <si>
    <t>Niv. 5</t>
  </si>
  <si>
    <t>Niv. 6</t>
  </si>
  <si>
    <t>Niv. 7</t>
  </si>
  <si>
    <t>FORMATIONS DISCIPLINAIRES</t>
  </si>
  <si>
    <t>Spécialités pluri-technologiques de la production</t>
  </si>
  <si>
    <t>Agriculture, pêche, forêt et espaces verts</t>
  </si>
  <si>
    <t>Transformations</t>
  </si>
  <si>
    <t>dont agro-alimentaire, alimentation, cuisine</t>
  </si>
  <si>
    <t>Génie civil, construction et bois</t>
  </si>
  <si>
    <t>Matériaux souples</t>
  </si>
  <si>
    <t>Mécanique, électricité, électronique</t>
  </si>
  <si>
    <t>dont moteurs et mécanique auto</t>
  </si>
  <si>
    <t>PRODUCTION</t>
  </si>
  <si>
    <t>Spécialités plurivalentes des services</t>
  </si>
  <si>
    <t>Echanges et gestion</t>
  </si>
  <si>
    <t>dont commerce, vente</t>
  </si>
  <si>
    <t>Communication et information</t>
  </si>
  <si>
    <t>Services aux personnes</t>
  </si>
  <si>
    <t>dont accueil, hôtellerie, tourisme</t>
  </si>
  <si>
    <t>dont coiffure, esthétique, autres services aux personnes</t>
  </si>
  <si>
    <t>Services à la collectivité</t>
  </si>
  <si>
    <t>SERVICES</t>
  </si>
  <si>
    <t>TOTAL</t>
  </si>
  <si>
    <r>
      <rPr>
        <b/>
        <sz val="11"/>
        <color theme="4"/>
        <rFont val="Arial Narrow"/>
        <family val="2"/>
      </rPr>
      <t xml:space="preserve">Tableau 3. </t>
    </r>
    <r>
      <rPr>
        <b/>
        <sz val="11"/>
        <color theme="1"/>
        <rFont val="Arial Narrow"/>
        <family val="2"/>
      </rPr>
      <t xml:space="preserve">Répartition et évolution des effectifs d’apprentis selon le domaine de spécialité et le niveau de formation </t>
    </r>
  </si>
  <si>
    <t>CAP /CAPA</t>
  </si>
  <si>
    <t>MC / MCA</t>
  </si>
  <si>
    <t>B.PRO YC AGRI</t>
  </si>
  <si>
    <t>BP / BPA</t>
  </si>
  <si>
    <t>NIV4 NC B.PRO..</t>
  </si>
  <si>
    <t>BTS / BTSA</t>
  </si>
  <si>
    <t>LICENCE</t>
  </si>
  <si>
    <t>INGENIEUR</t>
  </si>
  <si>
    <t>MASTER</t>
  </si>
  <si>
    <t>App. en EPLE</t>
  </si>
  <si>
    <t>NIV3 NC CAP/BEP</t>
  </si>
  <si>
    <t>NIV5 NC BTS/DUT</t>
  </si>
  <si>
    <t>NIV6 NC LIC/MAI</t>
  </si>
  <si>
    <t>N7 NC MAST/ING</t>
  </si>
  <si>
    <t>Total secondaire</t>
  </si>
  <si>
    <t>Total supérieur</t>
  </si>
  <si>
    <t>Part des app. en EPLE</t>
  </si>
  <si>
    <t>F</t>
  </si>
  <si>
    <t>M</t>
  </si>
  <si>
    <t>Ensemble</t>
  </si>
  <si>
    <t>part des femmes</t>
  </si>
  <si>
    <t>AUV-RH-ALP</t>
  </si>
  <si>
    <t>BOURG-FC</t>
  </si>
  <si>
    <t>BRETAGNE</t>
  </si>
  <si>
    <t>CENTRE</t>
  </si>
  <si>
    <t>CORSE</t>
  </si>
  <si>
    <t>GRAND-EST</t>
  </si>
  <si>
    <t>GUADELOUPE</t>
  </si>
  <si>
    <t>GUYANE</t>
  </si>
  <si>
    <t>H-D-FRANCE</t>
  </si>
  <si>
    <t>IDF</t>
  </si>
  <si>
    <t>MARTINIQUE</t>
  </si>
  <si>
    <t>N.AQUITA.</t>
  </si>
  <si>
    <t>NORMANDIE</t>
  </si>
  <si>
    <t>OCCITANIE</t>
  </si>
  <si>
    <t>PACA</t>
  </si>
  <si>
    <t>PAYS-LOIRE</t>
  </si>
  <si>
    <t>REUNION</t>
  </si>
  <si>
    <t>Population 16-25 ans</t>
  </si>
  <si>
    <t>Nb apprentis</t>
  </si>
  <si>
    <t>Part des apprentis</t>
  </si>
  <si>
    <t>APPRENTIS</t>
  </si>
  <si>
    <t>Apprentis</t>
  </si>
  <si>
    <t>Scolaires</t>
  </si>
  <si>
    <t>présents</t>
  </si>
  <si>
    <t>admis</t>
  </si>
  <si>
    <t>BEP</t>
  </si>
  <si>
    <t>Bac pro</t>
  </si>
  <si>
    <t>Taux de réussite</t>
  </si>
  <si>
    <t>Ecart</t>
  </si>
  <si>
    <t>(points)</t>
  </si>
  <si>
    <t>BAC PRO</t>
  </si>
  <si>
    <t>ENS A DIST</t>
  </si>
  <si>
    <t>FORM CONT</t>
  </si>
  <si>
    <t>INDIVIDUEL</t>
  </si>
  <si>
    <t>SCOLAIRE</t>
  </si>
  <si>
    <t>% apprentis</t>
  </si>
  <si>
    <t>Filles</t>
  </si>
  <si>
    <t>Garçons</t>
  </si>
  <si>
    <r>
      <rPr>
        <b/>
        <sz val="11"/>
        <color theme="4"/>
        <rFont val="Arial Narrow"/>
        <family val="2"/>
      </rPr>
      <t>Tableau 4.</t>
    </r>
    <r>
      <rPr>
        <b/>
        <sz val="11"/>
        <color theme="1"/>
        <rFont val="Arial Narrow"/>
        <family val="2"/>
      </rPr>
      <t xml:space="preserve"> Répartition et évolution des effectifs d’apprentis du CFA académique selon le domaine de spécialité et le niveau de formation
</t>
    </r>
  </si>
  <si>
    <r>
      <t xml:space="preserve">Graphique 5. </t>
    </r>
    <r>
      <rPr>
        <b/>
        <sz val="11"/>
        <color rgb="FF000000"/>
        <rFont val="Arial Narrow"/>
        <family val="2"/>
      </rPr>
      <t>Evolution des effectifs d’apprentis au sein du CFA académique et de l’académie (base 100)</t>
    </r>
  </si>
  <si>
    <t>2006</t>
  </si>
  <si>
    <t>2007</t>
  </si>
  <si>
    <t>CFA académique</t>
  </si>
  <si>
    <t>Base 100 2006</t>
  </si>
  <si>
    <r>
      <t xml:space="preserve">Source : </t>
    </r>
    <r>
      <rPr>
        <sz val="9"/>
        <rFont val="Arial"/>
        <family val="2"/>
      </rPr>
      <t>Rectorat - DEP, enquête SIFA.</t>
    </r>
  </si>
  <si>
    <r>
      <rPr>
        <b/>
        <sz val="9"/>
        <rFont val="Arial"/>
        <family val="2"/>
      </rPr>
      <t>Champ</t>
    </r>
    <r>
      <rPr>
        <sz val="9"/>
        <rFont val="Arial"/>
        <family val="2"/>
      </rPr>
      <t xml:space="preserve"> : Académie.</t>
    </r>
  </si>
  <si>
    <r>
      <rPr>
        <b/>
        <sz val="9"/>
        <rFont val="Arial"/>
        <family val="2"/>
      </rPr>
      <t>Champ</t>
    </r>
    <r>
      <rPr>
        <sz val="9"/>
        <rFont val="Arial"/>
        <family val="2"/>
      </rPr>
      <t xml:space="preserve"> : Académie, population et apprentis agés de 16 à 25 ans.</t>
    </r>
  </si>
  <si>
    <r>
      <rPr>
        <b/>
        <sz val="9"/>
        <rFont val="Arial"/>
        <family val="2"/>
      </rPr>
      <t>Champ</t>
    </r>
    <r>
      <rPr>
        <sz val="9"/>
        <rFont val="Arial"/>
        <family val="2"/>
      </rPr>
      <t xml:space="preserve"> : France métropolitaine + DOM, Académie, scolaires et apprentis du second cycle professionnel</t>
    </r>
  </si>
  <si>
    <r>
      <rPr>
        <b/>
        <sz val="9"/>
        <rFont val="Arial"/>
        <family val="2"/>
      </rPr>
      <t>Champ</t>
    </r>
    <r>
      <rPr>
        <sz val="9"/>
        <rFont val="Arial"/>
        <family val="2"/>
      </rPr>
      <t xml:space="preserve"> : Académie, France + DOM.</t>
    </r>
  </si>
  <si>
    <r>
      <t xml:space="preserve">Source : </t>
    </r>
    <r>
      <rPr>
        <sz val="9"/>
        <rFont val="Arial"/>
        <family val="2"/>
      </rPr>
      <t>Rectorat - DEP.</t>
    </r>
  </si>
  <si>
    <t>Définitions</t>
  </si>
  <si>
    <t xml:space="preserve">Les apprentis sont théoriquement des jeunes âgés de 16 à 25 ans qui préparent un diplôme de l’enseignement professionnel ou technologique (ou une certification) dans le cadre d’un contrat de travail de type particulier, associant une formation en entreprise (sous la responsabilité d’un maître d’apprentissage) et des enseignements dispensés dans un CFA. Des dérogations sur la limite d’âge sont possibles, en cas d’enchaînement de formations en apprentissage, de reprise d’un commerce et également pour les personnes reconnues en tant que travailleur handicapé.
  </t>
  </si>
  <si>
    <t>Entrées en apprentissage</t>
  </si>
  <si>
    <t xml:space="preserve">Les entrées en apprentissage concernent les apprentis inscrits dans une première année d’apprentissage, pour la totalité d’un cursus en apprentissage ou seulement une partie. Ces apprentis peuvent provenir de la voie scolaire ou d’une autre situation (emploi, sans emploi, stage, etc…).
</t>
  </si>
  <si>
    <t>Source</t>
  </si>
  <si>
    <t xml:space="preserve">Le système d’information sur la formation des apprentis (SIFA) recueille auprès des CFA de façon exhaustive des données individuelles, depuis 2006, sur les personnes inscrites en apprentissage et présentes au 31 décembre de chaque année.  Les données définitives sont mises à disposition des académies en fin d’année civile suivante. Au niveau national, le champ couvert est la France métropolitaine et les DOM (y compris Mayotte depuis 2011).
</t>
  </si>
  <si>
    <r>
      <rPr>
        <b/>
        <sz val="9"/>
        <rFont val="Arial"/>
        <family val="2"/>
      </rPr>
      <t>Champ</t>
    </r>
    <r>
      <rPr>
        <sz val="9"/>
        <rFont val="Arial"/>
        <family val="2"/>
      </rPr>
      <t xml:space="preserve"> : Académie, départements.</t>
    </r>
  </si>
  <si>
    <r>
      <rPr>
        <b/>
        <sz val="9"/>
        <rFont val="Arial"/>
        <family val="2"/>
      </rPr>
      <t>Lecture</t>
    </r>
    <r>
      <rPr>
        <sz val="9"/>
        <rFont val="Arial"/>
        <family val="2"/>
      </rPr>
      <t xml:space="preserve"> : Parmi les 4 873 diplômés de BTS de l'académie à la session 2018, 23 % ont le statut d'apprentis.</t>
    </r>
  </si>
  <si>
    <t>2019</t>
  </si>
  <si>
    <t>2020</t>
  </si>
  <si>
    <r>
      <rPr>
        <b/>
        <sz val="9"/>
        <rFont val="Arial"/>
        <family val="2"/>
      </rPr>
      <t xml:space="preserve">Lecture </t>
    </r>
    <r>
      <rPr>
        <sz val="9"/>
        <rFont val="Arial"/>
        <family val="2"/>
      </rPr>
      <t>: En 2010, dans l'académie, on comptait un total de 19 758 apprentis, dont 9 719 inscrits en formation de niveau 3.</t>
    </r>
  </si>
  <si>
    <r>
      <rPr>
        <b/>
        <sz val="9"/>
        <rFont val="Arial"/>
        <family val="2"/>
      </rPr>
      <t>Lecture</t>
    </r>
    <r>
      <rPr>
        <sz val="9"/>
        <rFont val="Arial"/>
        <family val="2"/>
      </rPr>
      <t xml:space="preserve"> : Entre 2019 et 2020, les 3 274 apprentis supplémentaires de l'académie représentent une augmentation de 16 % .</t>
    </r>
  </si>
  <si>
    <r>
      <t>Lecture</t>
    </r>
    <r>
      <rPr>
        <sz val="9"/>
        <color theme="1"/>
        <rFont val="Arial"/>
        <family val="2"/>
      </rPr>
      <t xml:space="preserve"> : Dans l'académie, la part des apprentis du supérieur était de 30 % en 2015 et est passée à 42 % en 2020.</t>
    </r>
  </si>
  <si>
    <t>Répartion des apprentis selon le niveau et le département de formation en 2020</t>
  </si>
  <si>
    <r>
      <t>Lecture</t>
    </r>
    <r>
      <rPr>
        <sz val="9"/>
        <color theme="1"/>
        <rFont val="Arial"/>
        <family val="2"/>
      </rPr>
      <t xml:space="preserve"> : La part des apprentis du supérieur est de 51 % en 2020 dans le département du Cher.</t>
    </r>
  </si>
  <si>
    <t>Poids de la formation en 2020 (%)</t>
  </si>
  <si>
    <r>
      <t>Lecture</t>
    </r>
    <r>
      <rPr>
        <sz val="9"/>
        <color theme="1"/>
        <rFont val="Arial"/>
        <family val="2"/>
      </rPr>
      <t xml:space="preserve"> : Entre 2019 et 2020, dans l'académie, le nombre d'apprentis inscrits en CAP est passé de 8 040 à 7 998, représentant une baisse de 0,5 %. Les apprentis préparant un CAP représentent 33,7 % du nombre total d'apprentis de 2020. L'effectif des entrant en apprentissage en CAP a diminué de 7,3 % entre 2019 et 2020 (en passant de 3 640 à 3 376).</t>
    </r>
  </si>
  <si>
    <t>Effectifs 2020</t>
  </si>
  <si>
    <r>
      <t>Lecture</t>
    </r>
    <r>
      <rPr>
        <sz val="9"/>
        <color theme="1"/>
        <rFont val="Arial"/>
        <family val="2"/>
      </rPr>
      <t xml:space="preserve"> : Entre 2019 et 2020, dans l'académie, le nombre d'apprentis du secteur de la production est passé de 11 632 à 12 429, représentant une augmentation de 6,9 %. Parmi eux, 6 220 suivent une formation de niveau 3.</t>
    </r>
  </si>
  <si>
    <t xml:space="preserve">Part et évolution des apprentis en EPLE en 2019 et 2020 </t>
  </si>
  <si>
    <t>2019-2020</t>
  </si>
  <si>
    <t>-</t>
  </si>
  <si>
    <r>
      <rPr>
        <b/>
        <sz val="9"/>
        <rFont val="Arial"/>
        <family val="2"/>
      </rPr>
      <t>Lecture</t>
    </r>
    <r>
      <rPr>
        <sz val="9"/>
        <rFont val="Arial"/>
        <family val="2"/>
      </rPr>
      <t xml:space="preserve"> : En 2020, les 690 apprentis du supérieur inscrits en EPLE représentent 7 % des 9 907 apprentis du supérieur de l'académie. Avec 159 apprentis supplémentaires, l'augmentation par rapport à 2019 est de 30 %.</t>
    </r>
  </si>
  <si>
    <r>
      <rPr>
        <b/>
        <sz val="11"/>
        <color theme="4"/>
        <rFont val="Arial Narrow"/>
        <family val="2"/>
      </rPr>
      <t>Graphique 2.</t>
    </r>
    <r>
      <rPr>
        <b/>
        <sz val="11"/>
        <color theme="1"/>
        <rFont val="Arial Narrow"/>
        <family val="2"/>
      </rPr>
      <t xml:space="preserve"> Part des femmes parmi les apprentis selon le niveau de formation à la rentrée 2020 (%)</t>
    </r>
  </si>
  <si>
    <t>Total 2010</t>
  </si>
  <si>
    <t>Total 2019</t>
  </si>
  <si>
    <t>Total 2020</t>
  </si>
  <si>
    <r>
      <rPr>
        <b/>
        <sz val="9"/>
        <rFont val="Arial"/>
        <family val="2"/>
      </rPr>
      <t xml:space="preserve">Lecture </t>
    </r>
    <r>
      <rPr>
        <sz val="9"/>
        <rFont val="Arial"/>
        <family val="2"/>
      </rPr>
      <t>: En 2020, dans l'académie, les femmes représentent 35 % des apprentis.</t>
    </r>
  </si>
  <si>
    <t>France métro.</t>
  </si>
  <si>
    <t>Poids des apprentis parmi la population des 16-25 ans par département en 2020</t>
  </si>
  <si>
    <r>
      <rPr>
        <b/>
        <sz val="9"/>
        <rFont val="Arial"/>
        <family val="2"/>
      </rPr>
      <t xml:space="preserve">Lecture </t>
    </r>
    <r>
      <rPr>
        <sz val="9"/>
        <rFont val="Arial"/>
        <family val="2"/>
      </rPr>
      <t>: En 2020, dans l'académie, les 21 457 apprentis agés de 16 à 25 ans représentent 7,9 % de la population totale de cette tranche d'âge.</t>
    </r>
  </si>
  <si>
    <t>Poids de l'apprentissage dans le second cycle professionnel en 2020</t>
  </si>
  <si>
    <t>3</t>
  </si>
  <si>
    <t>4</t>
  </si>
  <si>
    <t>Académie (2020)</t>
  </si>
  <si>
    <t>Académie (2019)</t>
  </si>
  <si>
    <r>
      <rPr>
        <b/>
        <sz val="9"/>
        <rFont val="Arial"/>
        <family val="2"/>
      </rPr>
      <t>Lecture</t>
    </r>
    <r>
      <rPr>
        <sz val="9"/>
        <rFont val="Arial"/>
        <family val="2"/>
      </rPr>
      <t xml:space="preserve"> : Parmi l' ensemble des jeunes préparant un diplôme du second cycle professionnel, les apprentis représentent 37 % dans l'académie en 2020. </t>
    </r>
  </si>
  <si>
    <r>
      <rPr>
        <b/>
        <sz val="11"/>
        <color theme="4"/>
        <rFont val="Arial Narrow"/>
        <family val="2"/>
      </rPr>
      <t xml:space="preserve">Graphique 3. </t>
    </r>
    <r>
      <rPr>
        <b/>
        <sz val="11"/>
        <color theme="1"/>
        <rFont val="Arial Narrow"/>
        <family val="2"/>
      </rPr>
      <t xml:space="preserve">Taux de réussite aux principaux examens professionnels selon le statut à la session 2020 (%)
</t>
    </r>
  </si>
  <si>
    <t>Répartition des diplômés de la session 2020 selon le statut</t>
  </si>
  <si>
    <r>
      <rPr>
        <b/>
        <sz val="9"/>
        <rFont val="Arial"/>
        <family val="2"/>
      </rPr>
      <t>Lecture</t>
    </r>
    <r>
      <rPr>
        <sz val="9"/>
        <rFont val="Arial"/>
        <family val="2"/>
      </rPr>
      <t xml:space="preserve"> : À la session 2020, dans l'académie, 90,7 % des candidats sous statut scolaire ont obtenu un BTS. Ce taux est de 85,9 % pour les apprentis.</t>
    </r>
  </si>
  <si>
    <t>Taux de réussite des apprentis aux principaux examens professionnels selon le secteur de spécialité à la session 2020 (%)</t>
  </si>
  <si>
    <r>
      <rPr>
        <b/>
        <sz val="9"/>
        <rFont val="Arial"/>
        <family val="2"/>
      </rPr>
      <t>Lecture</t>
    </r>
    <r>
      <rPr>
        <sz val="9"/>
        <rFont val="Arial"/>
        <family val="2"/>
      </rPr>
      <t xml:space="preserve"> : À la session 2020, dans l'académie, 91,2 % des apprentis en Bac pro production ont obtenu leur diplôme. Ce taux est de 90,9 % pour les apprentis en Bac pro services.</t>
    </r>
  </si>
  <si>
    <r>
      <t xml:space="preserve">Graphique 3. </t>
    </r>
    <r>
      <rPr>
        <b/>
        <sz val="11"/>
        <color rgb="FF000000"/>
        <rFont val="Arial Narrow"/>
        <family val="2"/>
      </rPr>
      <t>Taux de réussite aux principaux examens professionnels selon le genre à la session 2020 (%)</t>
    </r>
  </si>
  <si>
    <r>
      <rPr>
        <b/>
        <sz val="9"/>
        <rFont val="Arial"/>
        <family val="2"/>
      </rPr>
      <t>Lecture</t>
    </r>
    <r>
      <rPr>
        <sz val="9"/>
        <rFont val="Arial"/>
        <family val="2"/>
      </rPr>
      <t xml:space="preserve"> : À la session 2020, dans l'académie, 93,1 % des apprenties en Bac pro ont obtenu leur diplôme. Ce taux est de 90,6 % pour les garçons.</t>
    </r>
  </si>
  <si>
    <r>
      <t>Lecture</t>
    </r>
    <r>
      <rPr>
        <sz val="9"/>
        <color theme="1"/>
        <rFont val="Arial"/>
        <family val="2"/>
      </rPr>
      <t xml:space="preserve"> : Entre 2019 et 2020, au sein du CFA académique, le nombre d'apprentis du secteur de la production est passé de 610 à 676, représentant une augmentation de 10,8 %. Parmi eux, 357 suivent une formation de niveau 5.</t>
    </r>
  </si>
  <si>
    <r>
      <rPr>
        <b/>
        <sz val="9"/>
        <rFont val="Arial"/>
        <family val="2"/>
      </rPr>
      <t>Lecture</t>
    </r>
    <r>
      <rPr>
        <sz val="9"/>
        <rFont val="Arial"/>
        <family val="2"/>
      </rPr>
      <t xml:space="preserve"> : en base 100 en 2006, les effectifs du CFA académiques atteignent 192 en 2020 (soit une augmentation de 92 %), contre 128 (hausse de 28 %) sur l'ensemble de l'académie.</t>
    </r>
  </si>
  <si>
    <r>
      <rPr>
        <b/>
        <sz val="9"/>
        <rFont val="Arial"/>
        <family val="2"/>
      </rPr>
      <t>Lecture</t>
    </r>
    <r>
      <rPr>
        <sz val="9"/>
        <rFont val="Arial"/>
        <family val="2"/>
      </rPr>
      <t xml:space="preserve"> : Le nombre d'entrants en apprentissage issus de la classe de 3ème a diminué de 1,4 % entre 2019 et 2020.</t>
    </r>
  </si>
  <si>
    <t>Poids des apprentis parmi la population des 16-25 ans par région en 2020</t>
  </si>
  <si>
    <t>MAYOTTE</t>
  </si>
  <si>
    <r>
      <rPr>
        <b/>
        <sz val="9"/>
        <rFont val="Arial"/>
        <family val="2"/>
      </rPr>
      <t>Champ</t>
    </r>
    <r>
      <rPr>
        <sz val="9"/>
        <rFont val="Arial"/>
        <family val="2"/>
      </rPr>
      <t xml:space="preserve"> : France métropolitaine + DOM, population et apprentis agés de 16 à 25 ans.</t>
    </r>
  </si>
  <si>
    <r>
      <rPr>
        <b/>
        <sz val="9"/>
        <rFont val="Arial"/>
        <family val="2"/>
      </rPr>
      <t xml:space="preserve">Lecture </t>
    </r>
    <r>
      <rPr>
        <sz val="9"/>
        <rFont val="Arial"/>
        <family val="2"/>
      </rPr>
      <t>: En 2020, dans l'académie, les 21 457 apprentis agés de 16 à 25 ans représentent 7,9 % de la population totale de cette tranche d'âge contre 7,2 % au niveau national.</t>
    </r>
  </si>
  <si>
    <t>Réf. : Stats infos, n° 22.01 © 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</si>
</sst>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_-;\-* #,##0_-;_-* &quot;-&quot;??_-;_-@_-"/>
    <numFmt numFmtId="165" formatCode="0.0%"/>
    <numFmt numFmtId="166" formatCode="0.0"/>
  </numFmts>
  <fonts count="32" x14ac:knownFonts="1">
    <font>
      <sz val="11"/>
      <color theme="1"/>
      <name val="Calibri"/>
      <family val="2"/>
      <scheme val="minor"/>
    </font>
    <font>
      <sz val="11"/>
      <color theme="1"/>
      <name val="Calibri"/>
      <family val="2"/>
      <scheme val="minor"/>
    </font>
    <font>
      <b/>
      <sz val="11"/>
      <color rgb="FF37A8DB"/>
      <name val="Arial Narrow"/>
      <family val="2"/>
    </font>
    <font>
      <b/>
      <sz val="11"/>
      <color rgb="FF000000"/>
      <name val="Arial Narrow"/>
      <family val="2"/>
    </font>
    <font>
      <sz val="11"/>
      <color theme="1"/>
      <name val="Arial Narrow"/>
      <family val="2"/>
    </font>
    <font>
      <sz val="11"/>
      <color rgb="FF000000"/>
      <name val="Arial Narrow"/>
      <family val="2"/>
    </font>
    <font>
      <b/>
      <sz val="11"/>
      <color theme="1"/>
      <name val="Arial Narrow"/>
      <family val="2"/>
    </font>
    <font>
      <b/>
      <sz val="10"/>
      <color theme="1"/>
      <name val="Arial"/>
      <family val="2"/>
    </font>
    <font>
      <b/>
      <sz val="11"/>
      <name val="Arial Narrow"/>
      <family val="2"/>
    </font>
    <font>
      <b/>
      <sz val="11"/>
      <color rgb="FFFFFFFF"/>
      <name val="Arial Narrow"/>
      <family val="2"/>
    </font>
    <font>
      <b/>
      <sz val="11"/>
      <color theme="4"/>
      <name val="Arial Narrow"/>
      <family val="2"/>
    </font>
    <font>
      <i/>
      <sz val="11"/>
      <color rgb="FF000000"/>
      <name val="Arial Narrow"/>
      <family val="2"/>
    </font>
    <font>
      <b/>
      <i/>
      <sz val="10"/>
      <color theme="1"/>
      <name val="Arial Narrow"/>
      <family val="2"/>
    </font>
    <font>
      <sz val="11"/>
      <color rgb="FF000000"/>
      <name val="Times New Roman"/>
      <family val="1"/>
    </font>
    <font>
      <sz val="10"/>
      <name val="Arial"/>
      <family val="2"/>
    </font>
    <font>
      <sz val="9"/>
      <name val="Arial"/>
      <family val="2"/>
    </font>
    <font>
      <b/>
      <sz val="9"/>
      <name val="Arial"/>
      <family val="2"/>
    </font>
    <font>
      <b/>
      <sz val="10"/>
      <color rgb="FF000000"/>
      <name val="Arial"/>
      <family val="2"/>
    </font>
    <font>
      <sz val="10"/>
      <color rgb="FF000000"/>
      <name val="Arial"/>
      <family val="2"/>
    </font>
    <font>
      <i/>
      <sz val="10"/>
      <color rgb="FF000000"/>
      <name val="Calibri"/>
      <family val="2"/>
      <scheme val="minor"/>
    </font>
    <font>
      <b/>
      <sz val="9"/>
      <color theme="1"/>
      <name val="Arial Narrow"/>
      <family val="2"/>
    </font>
    <font>
      <sz val="9"/>
      <color theme="1"/>
      <name val="Arial Narrow"/>
      <family val="2"/>
    </font>
    <font>
      <b/>
      <sz val="9"/>
      <color theme="1"/>
      <name val="Arial"/>
      <family val="2"/>
    </font>
    <font>
      <sz val="9"/>
      <color theme="1"/>
      <name val="Arial"/>
      <family val="2"/>
    </font>
    <font>
      <sz val="11"/>
      <name val="Arial Narrow"/>
      <family val="2"/>
    </font>
    <font>
      <b/>
      <sz val="10"/>
      <color rgb="FFFFFFFF"/>
      <name val="Arial Narrow"/>
      <family val="2"/>
    </font>
    <font>
      <b/>
      <sz val="10"/>
      <color rgb="FF000000"/>
      <name val="Arial Narrow"/>
      <family val="2"/>
    </font>
    <font>
      <sz val="10"/>
      <color rgb="FF000000"/>
      <name val="Arial Narrow"/>
      <family val="2"/>
    </font>
    <font>
      <sz val="10"/>
      <name val="Arial Narrow"/>
      <family val="2"/>
    </font>
    <font>
      <b/>
      <sz val="10"/>
      <color theme="4"/>
      <name val="Arial Narrow"/>
      <family val="2"/>
    </font>
    <font>
      <b/>
      <sz val="10"/>
      <color theme="0"/>
      <name val="Arial Narrow"/>
      <family val="2"/>
    </font>
    <font>
      <b/>
      <i/>
      <sz val="11"/>
      <color theme="1"/>
      <name val="Arial Narrow"/>
      <family val="2"/>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bgColor indexed="64"/>
      </patternFill>
    </fill>
    <fill>
      <patternFill patternType="solid">
        <fgColor rgb="FF37A8DB"/>
        <bgColor indexed="64"/>
      </patternFill>
    </fill>
    <fill>
      <patternFill patternType="solid">
        <fgColor theme="6"/>
        <bgColor indexed="64"/>
      </patternFill>
    </fill>
  </fills>
  <borders count="31">
    <border>
      <left/>
      <right/>
      <top/>
      <bottom/>
      <diagonal/>
    </border>
    <border>
      <left/>
      <right/>
      <top/>
      <bottom style="thin">
        <color theme="4" tint="0.39997558519241921"/>
      </bottom>
      <diagonal/>
    </border>
    <border>
      <left/>
      <right/>
      <top style="thin">
        <color theme="4" tint="0.39997558519241921"/>
      </top>
      <bottom/>
      <diagonal/>
    </border>
    <border>
      <left/>
      <right/>
      <top/>
      <bottom style="thin">
        <color indexed="64"/>
      </bottom>
      <diagonal/>
    </border>
    <border>
      <left/>
      <right/>
      <top style="thin">
        <color indexed="64"/>
      </top>
      <bottom style="medium">
        <color indexed="64"/>
      </bottom>
      <diagonal/>
    </border>
    <border>
      <left/>
      <right/>
      <top style="thin">
        <color theme="4" tint="0.39997558519241921"/>
      </top>
      <bottom style="thin">
        <color indexed="64"/>
      </bottom>
      <diagonal/>
    </border>
    <border>
      <left/>
      <right/>
      <top style="thin">
        <color indexed="64"/>
      </top>
      <bottom/>
      <diagonal/>
    </border>
    <border>
      <left/>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theme="4" tint="0.39997558519241921"/>
      </top>
      <bottom style="thin">
        <color indexed="64"/>
      </bottom>
      <diagonal/>
    </border>
    <border>
      <left/>
      <right style="thin">
        <color indexed="64"/>
      </right>
      <top style="thin">
        <color theme="4" tint="0.3999755851924192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thin">
        <color rgb="FF000000"/>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219">
    <xf numFmtId="0" fontId="0" fillId="0" borderId="0" xfId="0"/>
    <xf numFmtId="0" fontId="2" fillId="0" borderId="0" xfId="0" applyFont="1" applyAlignment="1">
      <alignment horizontal="left" vertical="center"/>
    </xf>
    <xf numFmtId="0" fontId="4" fillId="0" borderId="0" xfId="0" applyFont="1"/>
    <xf numFmtId="0" fontId="4" fillId="0" borderId="0" xfId="0" applyFont="1" applyAlignment="1">
      <alignment horizontal="left"/>
    </xf>
    <xf numFmtId="164" fontId="4" fillId="0" borderId="0" xfId="1" applyNumberFormat="1" applyFont="1"/>
    <xf numFmtId="0" fontId="5" fillId="0" borderId="0" xfId="0" applyFont="1" applyAlignment="1">
      <alignment horizontal="left" vertical="center"/>
    </xf>
    <xf numFmtId="0" fontId="6" fillId="2" borderId="1" xfId="0" applyFont="1" applyFill="1" applyBorder="1"/>
    <xf numFmtId="0" fontId="6" fillId="2" borderId="2" xfId="0" applyFont="1" applyFill="1" applyBorder="1" applyAlignment="1">
      <alignment horizontal="left"/>
    </xf>
    <xf numFmtId="164" fontId="6" fillId="2" borderId="2" xfId="1" applyNumberFormat="1" applyFont="1" applyFill="1" applyBorder="1"/>
    <xf numFmtId="0" fontId="4" fillId="0" borderId="0" xfId="0" applyNumberFormat="1" applyFont="1"/>
    <xf numFmtId="165" fontId="4" fillId="0" borderId="0" xfId="2" applyNumberFormat="1" applyFont="1"/>
    <xf numFmtId="0" fontId="6" fillId="2" borderId="2" xfId="0" applyNumberFormat="1" applyFont="1" applyFill="1" applyBorder="1"/>
    <xf numFmtId="0" fontId="3" fillId="0" borderId="0" xfId="0" applyFont="1" applyAlignment="1">
      <alignment horizontal="left" vertical="center"/>
    </xf>
    <xf numFmtId="0" fontId="4" fillId="0" borderId="3" xfId="0" applyFont="1" applyBorder="1" applyAlignment="1">
      <alignment horizontal="left"/>
    </xf>
    <xf numFmtId="0" fontId="4" fillId="0" borderId="3" xfId="0" applyNumberFormat="1" applyFont="1" applyBorder="1"/>
    <xf numFmtId="0" fontId="6" fillId="0" borderId="4" xfId="0" applyFont="1" applyBorder="1" applyAlignment="1">
      <alignment horizontal="left"/>
    </xf>
    <xf numFmtId="0" fontId="6" fillId="0" borderId="4" xfId="0" applyNumberFormat="1" applyFont="1" applyBorder="1"/>
    <xf numFmtId="165" fontId="6" fillId="0" borderId="4" xfId="2" applyNumberFormat="1" applyFont="1" applyBorder="1"/>
    <xf numFmtId="165" fontId="6" fillId="2" borderId="2" xfId="2" applyNumberFormat="1" applyFont="1" applyFill="1" applyBorder="1"/>
    <xf numFmtId="0" fontId="6" fillId="0" borderId="0" xfId="0" applyFont="1"/>
    <xf numFmtId="0" fontId="6" fillId="2" borderId="1" xfId="0" applyFont="1" applyFill="1" applyBorder="1" applyAlignment="1">
      <alignment horizontal="center"/>
    </xf>
    <xf numFmtId="0" fontId="6" fillId="2" borderId="0" xfId="0" applyFont="1" applyFill="1" applyBorder="1" applyAlignment="1">
      <alignment horizontal="left"/>
    </xf>
    <xf numFmtId="0" fontId="6" fillId="2" borderId="0" xfId="0" applyNumberFormat="1" applyFont="1" applyFill="1" applyBorder="1"/>
    <xf numFmtId="0" fontId="6" fillId="3" borderId="0" xfId="0" applyNumberFormat="1" applyFont="1" applyFill="1"/>
    <xf numFmtId="165" fontId="6" fillId="3" borderId="0" xfId="2" applyNumberFormat="1" applyFont="1" applyFill="1"/>
    <xf numFmtId="9" fontId="6" fillId="2" borderId="2" xfId="2" applyFont="1" applyFill="1" applyBorder="1"/>
    <xf numFmtId="0" fontId="4" fillId="0" borderId="0" xfId="0" applyFont="1" applyBorder="1"/>
    <xf numFmtId="0" fontId="6" fillId="2" borderId="5" xfId="0" applyFont="1" applyFill="1" applyBorder="1" applyAlignment="1">
      <alignment horizontal="left"/>
    </xf>
    <xf numFmtId="9" fontId="6" fillId="2" borderId="5" xfId="2" applyFont="1" applyFill="1" applyBorder="1"/>
    <xf numFmtId="0" fontId="4" fillId="3" borderId="0" xfId="0" applyFont="1" applyFill="1"/>
    <xf numFmtId="0" fontId="7" fillId="2" borderId="1" xfId="0" applyFont="1" applyFill="1" applyBorder="1"/>
    <xf numFmtId="0" fontId="4" fillId="0" borderId="6" xfId="0" applyFont="1" applyBorder="1"/>
    <xf numFmtId="0" fontId="4" fillId="0" borderId="6" xfId="0" applyNumberFormat="1" applyFont="1" applyBorder="1"/>
    <xf numFmtId="0" fontId="6" fillId="2" borderId="0" xfId="0" applyFont="1" applyFill="1" applyBorder="1"/>
    <xf numFmtId="0" fontId="6" fillId="0" borderId="7" xfId="0" applyFont="1" applyBorder="1"/>
    <xf numFmtId="9" fontId="6" fillId="0" borderId="7" xfId="2" applyFont="1" applyBorder="1"/>
    <xf numFmtId="9" fontId="8" fillId="0" borderId="7" xfId="2" applyFont="1" applyBorder="1"/>
    <xf numFmtId="0" fontId="5" fillId="0" borderId="8" xfId="0" applyFont="1" applyBorder="1" applyAlignment="1">
      <alignment horizontal="left" vertical="center" wrapText="1"/>
    </xf>
    <xf numFmtId="3" fontId="5" fillId="0" borderId="8" xfId="0" applyNumberFormat="1" applyFont="1" applyBorder="1" applyAlignment="1">
      <alignment horizontal="right" vertical="center" wrapText="1"/>
    </xf>
    <xf numFmtId="0" fontId="5" fillId="0" borderId="14" xfId="0" applyFont="1" applyBorder="1" applyAlignment="1">
      <alignment horizontal="left" vertical="center" wrapText="1"/>
    </xf>
    <xf numFmtId="0" fontId="5" fillId="0" borderId="14" xfId="0" applyFont="1" applyBorder="1" applyAlignment="1">
      <alignment horizontal="right" vertical="center" wrapText="1"/>
    </xf>
    <xf numFmtId="0" fontId="9" fillId="5" borderId="13" xfId="0" applyFont="1" applyFill="1" applyBorder="1" applyAlignment="1">
      <alignment horizontal="center" vertical="center" wrapText="1"/>
    </xf>
    <xf numFmtId="0" fontId="5" fillId="0" borderId="12" xfId="0" applyFont="1" applyBorder="1" applyAlignment="1">
      <alignment horizontal="left" vertical="center" wrapText="1"/>
    </xf>
    <xf numFmtId="0" fontId="5" fillId="0" borderId="12" xfId="0" applyFont="1" applyBorder="1" applyAlignment="1">
      <alignment horizontal="right" vertical="center" wrapText="1"/>
    </xf>
    <xf numFmtId="0" fontId="11" fillId="0" borderId="12" xfId="0" applyFont="1" applyBorder="1" applyAlignment="1">
      <alignment horizontal="right" vertical="center" wrapText="1"/>
    </xf>
    <xf numFmtId="0" fontId="9" fillId="5" borderId="13" xfId="0" applyFont="1" applyFill="1" applyBorder="1" applyAlignment="1">
      <alignment horizontal="left" vertical="center" wrapText="1"/>
    </xf>
    <xf numFmtId="0" fontId="9" fillId="5" borderId="13" xfId="0" applyFont="1" applyFill="1" applyBorder="1" applyAlignment="1">
      <alignment horizontal="right" vertical="center" wrapText="1"/>
    </xf>
    <xf numFmtId="0" fontId="2" fillId="0" borderId="13" xfId="0" applyFont="1" applyBorder="1" applyAlignment="1">
      <alignment horizontal="right" vertical="center" wrapText="1"/>
    </xf>
    <xf numFmtId="0" fontId="2" fillId="0" borderId="13" xfId="0" applyFont="1" applyBorder="1" applyAlignment="1">
      <alignment horizontal="left" vertical="center" wrapText="1"/>
    </xf>
    <xf numFmtId="0" fontId="3" fillId="0" borderId="8" xfId="0" applyFont="1" applyBorder="1" applyAlignment="1">
      <alignment horizontal="right" vertical="center" wrapText="1"/>
    </xf>
    <xf numFmtId="0" fontId="3" fillId="0" borderId="8" xfId="0" applyFont="1" applyBorder="1" applyAlignment="1">
      <alignment horizontal="left" vertical="center" wrapText="1"/>
    </xf>
    <xf numFmtId="3" fontId="3" fillId="0" borderId="14" xfId="0" applyNumberFormat="1" applyFont="1" applyBorder="1" applyAlignment="1">
      <alignment horizontal="right" vertical="center" wrapText="1"/>
    </xf>
    <xf numFmtId="0" fontId="3" fillId="0" borderId="14" xfId="0" applyFont="1" applyBorder="1" applyAlignment="1">
      <alignment horizontal="right" vertical="center" wrapText="1"/>
    </xf>
    <xf numFmtId="3" fontId="11" fillId="0" borderId="14" xfId="0" applyNumberFormat="1" applyFont="1" applyBorder="1" applyAlignment="1">
      <alignment horizontal="right" vertical="center" wrapText="1"/>
    </xf>
    <xf numFmtId="0" fontId="11" fillId="0" borderId="14" xfId="0" applyFont="1" applyBorder="1" applyAlignment="1">
      <alignment horizontal="right" vertical="center" wrapText="1"/>
    </xf>
    <xf numFmtId="0" fontId="11" fillId="0" borderId="14" xfId="0" applyFont="1" applyBorder="1" applyAlignment="1">
      <alignment horizontal="left" vertical="center" wrapText="1"/>
    </xf>
    <xf numFmtId="0" fontId="3" fillId="0" borderId="14" xfId="0" applyFont="1" applyBorder="1" applyAlignment="1">
      <alignment horizontal="left" vertical="center" wrapText="1"/>
    </xf>
    <xf numFmtId="0" fontId="11" fillId="0" borderId="12" xfId="0" applyFont="1" applyBorder="1" applyAlignment="1">
      <alignment horizontal="left" vertical="center" wrapText="1"/>
    </xf>
    <xf numFmtId="3" fontId="2" fillId="0" borderId="13" xfId="0" applyNumberFormat="1" applyFont="1" applyBorder="1" applyAlignment="1">
      <alignment horizontal="right" vertical="center" wrapText="1"/>
    </xf>
    <xf numFmtId="0" fontId="3" fillId="0" borderId="12" xfId="0" applyFont="1" applyBorder="1" applyAlignment="1">
      <alignment horizontal="right" vertical="center" wrapText="1"/>
    </xf>
    <xf numFmtId="3" fontId="9" fillId="5" borderId="13" xfId="0" applyNumberFormat="1" applyFont="1" applyFill="1" applyBorder="1" applyAlignment="1">
      <alignment horizontal="right" vertical="center" wrapText="1"/>
    </xf>
    <xf numFmtId="0" fontId="2" fillId="0" borderId="13" xfId="0" applyFont="1" applyBorder="1" applyAlignment="1">
      <alignment horizontal="left" vertical="center"/>
    </xf>
    <xf numFmtId="0" fontId="3" fillId="0" borderId="8" xfId="0" applyFont="1" applyBorder="1" applyAlignment="1">
      <alignment horizontal="left" vertical="center"/>
    </xf>
    <xf numFmtId="0" fontId="3" fillId="0" borderId="14" xfId="0" applyFont="1" applyBorder="1" applyAlignment="1">
      <alignment horizontal="left" vertical="center"/>
    </xf>
    <xf numFmtId="0" fontId="11" fillId="0" borderId="14" xfId="0" applyFont="1" applyBorder="1" applyAlignment="1">
      <alignment horizontal="right" vertical="center"/>
    </xf>
    <xf numFmtId="0" fontId="11" fillId="0" borderId="12" xfId="0" applyFont="1" applyBorder="1" applyAlignment="1">
      <alignment horizontal="right" vertical="center"/>
    </xf>
    <xf numFmtId="0" fontId="3" fillId="0" borderId="12" xfId="0" applyFont="1" applyBorder="1" applyAlignment="1">
      <alignment horizontal="left" vertical="center"/>
    </xf>
    <xf numFmtId="0" fontId="9" fillId="5" borderId="13" xfId="0" applyFont="1" applyFill="1" applyBorder="1" applyAlignment="1">
      <alignment horizontal="left" vertical="center"/>
    </xf>
    <xf numFmtId="0" fontId="0" fillId="0" borderId="0" xfId="0" applyAlignment="1"/>
    <xf numFmtId="0" fontId="6" fillId="0" borderId="0" xfId="0" applyFont="1" applyAlignment="1"/>
    <xf numFmtId="0" fontId="6" fillId="0" borderId="1" xfId="0" applyNumberFormat="1" applyFont="1" applyBorder="1"/>
    <xf numFmtId="0" fontId="6" fillId="3" borderId="4" xfId="0" applyNumberFormat="1" applyFont="1" applyFill="1" applyBorder="1"/>
    <xf numFmtId="0" fontId="6" fillId="3" borderId="0" xfId="0" applyFont="1" applyFill="1" applyAlignment="1">
      <alignment horizontal="center"/>
    </xf>
    <xf numFmtId="9" fontId="4" fillId="0" borderId="0" xfId="2" applyFont="1"/>
    <xf numFmtId="0" fontId="6" fillId="2" borderId="17" xfId="0" applyFont="1" applyFill="1" applyBorder="1" applyAlignment="1">
      <alignment horizontal="center"/>
    </xf>
    <xf numFmtId="0" fontId="6" fillId="2" borderId="18" xfId="0" applyFont="1" applyFill="1" applyBorder="1"/>
    <xf numFmtId="0" fontId="6" fillId="0" borderId="17" xfId="0" applyNumberFormat="1" applyFont="1" applyBorder="1"/>
    <xf numFmtId="0" fontId="4" fillId="0" borderId="19" xfId="0" applyNumberFormat="1" applyFont="1" applyBorder="1"/>
    <xf numFmtId="0" fontId="6" fillId="3" borderId="21" xfId="0" applyNumberFormat="1" applyFont="1" applyFill="1" applyBorder="1"/>
    <xf numFmtId="0" fontId="6" fillId="2" borderId="23" xfId="0" applyNumberFormat="1" applyFont="1" applyFill="1" applyBorder="1"/>
    <xf numFmtId="9" fontId="6" fillId="0" borderId="18" xfId="2" applyFont="1" applyBorder="1"/>
    <xf numFmtId="0" fontId="4" fillId="0" borderId="0" xfId="0" applyNumberFormat="1" applyFont="1" applyBorder="1"/>
    <xf numFmtId="9" fontId="4" fillId="0" borderId="20" xfId="2" applyFont="1" applyBorder="1"/>
    <xf numFmtId="9" fontId="6" fillId="3" borderId="22" xfId="2" applyFont="1" applyFill="1" applyBorder="1"/>
    <xf numFmtId="0" fontId="6" fillId="2" borderId="5" xfId="0" applyNumberFormat="1" applyFont="1" applyFill="1" applyBorder="1"/>
    <xf numFmtId="9" fontId="6" fillId="2" borderId="24" xfId="2" applyFont="1" applyFill="1" applyBorder="1"/>
    <xf numFmtId="0" fontId="4" fillId="3" borderId="25" xfId="0" applyFont="1" applyFill="1" applyBorder="1"/>
    <xf numFmtId="0" fontId="6" fillId="2" borderId="26" xfId="0" applyFont="1" applyFill="1" applyBorder="1"/>
    <xf numFmtId="0" fontId="6" fillId="0" borderId="26" xfId="0" applyFont="1" applyBorder="1" applyAlignment="1">
      <alignment horizontal="left"/>
    </xf>
    <xf numFmtId="0" fontId="4" fillId="0" borderId="27" xfId="0" applyFont="1" applyBorder="1" applyAlignment="1">
      <alignment horizontal="left" indent="1"/>
    </xf>
    <xf numFmtId="0" fontId="6" fillId="3" borderId="28" xfId="0" applyFont="1" applyFill="1" applyBorder="1" applyAlignment="1">
      <alignment horizontal="left"/>
    </xf>
    <xf numFmtId="0" fontId="6" fillId="2" borderId="29" xfId="0" applyFont="1" applyFill="1" applyBorder="1" applyAlignment="1">
      <alignment horizontal="left"/>
    </xf>
    <xf numFmtId="0" fontId="6" fillId="0" borderId="0" xfId="0" applyFont="1" applyAlignment="1">
      <alignment horizontal="left"/>
    </xf>
    <xf numFmtId="9" fontId="12" fillId="2" borderId="2" xfId="2" applyFont="1" applyFill="1" applyBorder="1"/>
    <xf numFmtId="9" fontId="12" fillId="2" borderId="2" xfId="2" applyFont="1" applyFill="1" applyBorder="1" applyAlignment="1">
      <alignment horizontal="left"/>
    </xf>
    <xf numFmtId="166" fontId="4" fillId="0" borderId="0" xfId="0" applyNumberFormat="1" applyFont="1"/>
    <xf numFmtId="9" fontId="6" fillId="2" borderId="2" xfId="2" applyFont="1" applyFill="1" applyBorder="1" applyAlignment="1">
      <alignment horizontal="left"/>
    </xf>
    <xf numFmtId="0" fontId="13" fillId="0" borderId="0" xfId="0" applyFont="1" applyAlignment="1">
      <alignment horizontal="left" vertical="center"/>
    </xf>
    <xf numFmtId="0" fontId="9" fillId="5" borderId="13" xfId="0" applyFont="1" applyFill="1" applyBorder="1" applyAlignment="1">
      <alignment horizontal="center" vertical="center"/>
    </xf>
    <xf numFmtId="0" fontId="5" fillId="0" borderId="8" xfId="0" applyFont="1" applyBorder="1" applyAlignment="1">
      <alignment horizontal="left" vertical="center"/>
    </xf>
    <xf numFmtId="0" fontId="5" fillId="0" borderId="8" xfId="0" applyFont="1" applyBorder="1" applyAlignment="1">
      <alignment horizontal="right" vertical="center"/>
    </xf>
    <xf numFmtId="0" fontId="5" fillId="0" borderId="14" xfId="0" applyFont="1" applyBorder="1" applyAlignment="1">
      <alignment horizontal="left" vertical="center"/>
    </xf>
    <xf numFmtId="0" fontId="5" fillId="0" borderId="14" xfId="0" applyFont="1" applyBorder="1" applyAlignment="1">
      <alignment horizontal="right" vertical="center"/>
    </xf>
    <xf numFmtId="0" fontId="5" fillId="0" borderId="12" xfId="0" applyFont="1" applyBorder="1" applyAlignment="1">
      <alignment horizontal="left" vertical="center"/>
    </xf>
    <xf numFmtId="0" fontId="5" fillId="0" borderId="12" xfId="0" applyFont="1" applyBorder="1" applyAlignment="1">
      <alignment horizontal="right" vertical="center"/>
    </xf>
    <xf numFmtId="0" fontId="2" fillId="0" borderId="13" xfId="0" applyFont="1" applyBorder="1" applyAlignment="1">
      <alignment horizontal="right" vertical="center"/>
    </xf>
    <xf numFmtId="0" fontId="9" fillId="5" borderId="13" xfId="0" applyFont="1" applyFill="1" applyBorder="1" applyAlignment="1">
      <alignment horizontal="right" vertical="center"/>
    </xf>
    <xf numFmtId="1" fontId="6" fillId="2" borderId="2" xfId="0" applyNumberFormat="1" applyFont="1" applyFill="1" applyBorder="1"/>
    <xf numFmtId="0" fontId="4" fillId="6" borderId="0" xfId="0" applyFont="1" applyFill="1"/>
    <xf numFmtId="0" fontId="15" fillId="0" borderId="0" xfId="3" applyFont="1"/>
    <xf numFmtId="0" fontId="16" fillId="0" borderId="0" xfId="0" applyFont="1"/>
    <xf numFmtId="165" fontId="6" fillId="2" borderId="0" xfId="2" applyNumberFormat="1" applyFont="1" applyFill="1" applyBorder="1"/>
    <xf numFmtId="0" fontId="6" fillId="0" borderId="0" xfId="0" applyNumberFormat="1" applyFont="1" applyFill="1" applyBorder="1"/>
    <xf numFmtId="165" fontId="2" fillId="0" borderId="13" xfId="0" applyNumberFormat="1" applyFont="1" applyBorder="1" applyAlignment="1">
      <alignment horizontal="right" vertical="center" wrapText="1"/>
    </xf>
    <xf numFmtId="165" fontId="3" fillId="0" borderId="8" xfId="0" applyNumberFormat="1" applyFont="1" applyBorder="1" applyAlignment="1">
      <alignment horizontal="right" vertical="center" wrapText="1"/>
    </xf>
    <xf numFmtId="165" fontId="3" fillId="0" borderId="14" xfId="0" applyNumberFormat="1" applyFont="1" applyBorder="1" applyAlignment="1">
      <alignment horizontal="right" vertical="center" wrapText="1"/>
    </xf>
    <xf numFmtId="165" fontId="11" fillId="0" borderId="14" xfId="0" applyNumberFormat="1" applyFont="1" applyBorder="1" applyAlignment="1">
      <alignment horizontal="right" vertical="center" wrapText="1"/>
    </xf>
    <xf numFmtId="165" fontId="11" fillId="0" borderId="12" xfId="0" applyNumberFormat="1" applyFont="1" applyBorder="1" applyAlignment="1">
      <alignment horizontal="right" vertical="center" wrapText="1"/>
    </xf>
    <xf numFmtId="165" fontId="3" fillId="0" borderId="12" xfId="0" applyNumberFormat="1" applyFont="1" applyBorder="1" applyAlignment="1">
      <alignment horizontal="right" vertical="center" wrapText="1"/>
    </xf>
    <xf numFmtId="165" fontId="9" fillId="5" borderId="13" xfId="0" applyNumberFormat="1" applyFont="1" applyFill="1" applyBorder="1" applyAlignment="1">
      <alignment horizontal="right" vertical="center" wrapText="1"/>
    </xf>
    <xf numFmtId="0" fontId="19" fillId="0" borderId="0" xfId="0" applyFont="1"/>
    <xf numFmtId="0" fontId="18" fillId="0" borderId="0" xfId="0" applyFont="1" applyAlignment="1">
      <alignment horizontal="left" vertical="top" wrapText="1"/>
    </xf>
    <xf numFmtId="0" fontId="15" fillId="0" borderId="0" xfId="3" applyFont="1" applyAlignment="1">
      <alignment horizontal="left" vertical="top" wrapText="1"/>
    </xf>
    <xf numFmtId="0" fontId="21" fillId="0" borderId="0" xfId="0" applyFont="1"/>
    <xf numFmtId="0" fontId="22" fillId="0" borderId="0" xfId="0" applyFont="1" applyAlignment="1">
      <alignment horizontal="left" vertical="center"/>
    </xf>
    <xf numFmtId="0" fontId="20" fillId="0" borderId="0" xfId="0" applyFont="1" applyFill="1" applyBorder="1" applyAlignment="1">
      <alignment horizontal="left"/>
    </xf>
    <xf numFmtId="9" fontId="20" fillId="0" borderId="0" xfId="2" applyFont="1" applyFill="1" applyBorder="1"/>
    <xf numFmtId="0" fontId="16" fillId="0" borderId="0" xfId="0" applyFont="1" applyAlignment="1">
      <alignment vertical="top"/>
    </xf>
    <xf numFmtId="0" fontId="15" fillId="0" borderId="0" xfId="3" applyFont="1" applyAlignment="1">
      <alignment vertical="top"/>
    </xf>
    <xf numFmtId="0" fontId="15" fillId="0" borderId="0" xfId="3" applyFont="1" applyAlignment="1">
      <alignment vertical="center"/>
    </xf>
    <xf numFmtId="165" fontId="5" fillId="0" borderId="8" xfId="0" applyNumberFormat="1" applyFont="1" applyBorder="1" applyAlignment="1">
      <alignment horizontal="right" vertical="center"/>
    </xf>
    <xf numFmtId="165" fontId="5" fillId="0" borderId="14" xfId="0" applyNumberFormat="1" applyFont="1" applyBorder="1" applyAlignment="1">
      <alignment horizontal="right" vertical="center"/>
    </xf>
    <xf numFmtId="165" fontId="5" fillId="0" borderId="12" xfId="0" applyNumberFormat="1" applyFont="1" applyBorder="1" applyAlignment="1">
      <alignment horizontal="right" vertical="center"/>
    </xf>
    <xf numFmtId="165" fontId="2" fillId="0" borderId="13" xfId="0" applyNumberFormat="1" applyFont="1" applyBorder="1" applyAlignment="1">
      <alignment horizontal="right" vertical="center"/>
    </xf>
    <xf numFmtId="165" fontId="9" fillId="5" borderId="13" xfId="0" applyNumberFormat="1" applyFont="1" applyFill="1" applyBorder="1" applyAlignment="1">
      <alignment horizontal="right" vertical="center"/>
    </xf>
    <xf numFmtId="0" fontId="22" fillId="0" borderId="0" xfId="0" applyFont="1" applyBorder="1" applyAlignment="1">
      <alignment vertical="top" wrapText="1"/>
    </xf>
    <xf numFmtId="0" fontId="0" fillId="0" borderId="0" xfId="0" applyBorder="1"/>
    <xf numFmtId="3" fontId="4" fillId="0" borderId="0" xfId="0" applyNumberFormat="1" applyFont="1"/>
    <xf numFmtId="3" fontId="6" fillId="2" borderId="2" xfId="0" applyNumberFormat="1" applyFont="1" applyFill="1" applyBorder="1"/>
    <xf numFmtId="165" fontId="5" fillId="0" borderId="8" xfId="2" applyNumberFormat="1" applyFont="1" applyBorder="1" applyAlignment="1">
      <alignment horizontal="right" vertical="center" wrapText="1"/>
    </xf>
    <xf numFmtId="165" fontId="5" fillId="0" borderId="14" xfId="2" applyNumberFormat="1" applyFont="1" applyBorder="1" applyAlignment="1">
      <alignment horizontal="right" vertical="center" wrapText="1"/>
    </xf>
    <xf numFmtId="165" fontId="9" fillId="5" borderId="13" xfId="2" applyNumberFormat="1" applyFont="1" applyFill="1" applyBorder="1" applyAlignment="1">
      <alignment horizontal="right" vertical="center" wrapText="1"/>
    </xf>
    <xf numFmtId="165" fontId="5" fillId="0" borderId="12" xfId="2" applyNumberFormat="1" applyFont="1" applyBorder="1" applyAlignment="1">
      <alignment horizontal="right" vertical="center" wrapText="1"/>
    </xf>
    <xf numFmtId="3" fontId="3" fillId="0" borderId="14" xfId="0" applyNumberFormat="1" applyFont="1" applyBorder="1" applyAlignment="1">
      <alignment vertical="center" wrapText="1"/>
    </xf>
    <xf numFmtId="0" fontId="3" fillId="0" borderId="14" xfId="0" applyFont="1" applyBorder="1" applyAlignment="1">
      <alignment vertical="center" wrapText="1"/>
    </xf>
    <xf numFmtId="0" fontId="4" fillId="0" borderId="0" xfId="0" applyNumberFormat="1" applyFont="1" applyBorder="1" applyAlignment="1">
      <alignment horizontal="center"/>
    </xf>
    <xf numFmtId="9" fontId="4" fillId="0" borderId="20" xfId="2" applyFont="1" applyBorder="1" applyAlignment="1">
      <alignment horizontal="center"/>
    </xf>
    <xf numFmtId="0" fontId="0" fillId="0" borderId="0" xfId="0" applyFill="1"/>
    <xf numFmtId="3" fontId="8" fillId="0" borderId="0" xfId="0" applyNumberFormat="1" applyFont="1"/>
    <xf numFmtId="3" fontId="24" fillId="0" borderId="0" xfId="0" applyNumberFormat="1" applyFont="1"/>
    <xf numFmtId="3" fontId="8" fillId="2" borderId="2" xfId="0" applyNumberFormat="1" applyFont="1" applyFill="1" applyBorder="1"/>
    <xf numFmtId="0" fontId="25" fillId="4" borderId="13" xfId="0" applyFont="1" applyFill="1" applyBorder="1" applyAlignment="1">
      <alignment horizontal="center" vertical="center" wrapText="1"/>
    </xf>
    <xf numFmtId="0" fontId="27" fillId="0" borderId="8" xfId="0" applyFont="1" applyBorder="1" applyAlignment="1">
      <alignment horizontal="left" vertical="center" wrapText="1" indent="1"/>
    </xf>
    <xf numFmtId="0" fontId="27" fillId="0" borderId="14" xfId="0" applyFont="1" applyBorder="1" applyAlignment="1">
      <alignment horizontal="left" vertical="center" wrapText="1" indent="1"/>
    </xf>
    <xf numFmtId="0" fontId="29" fillId="0" borderId="12" xfId="0" applyFont="1" applyBorder="1" applyAlignment="1">
      <alignment horizontal="left" vertical="center" wrapText="1" indent="1"/>
    </xf>
    <xf numFmtId="3" fontId="28" fillId="0" borderId="8" xfId="0" applyNumberFormat="1" applyFont="1" applyBorder="1" applyAlignment="1">
      <alignment horizontal="right" vertical="center" wrapText="1" indent="2"/>
    </xf>
    <xf numFmtId="165" fontId="28" fillId="0" borderId="8" xfId="0" applyNumberFormat="1" applyFont="1" applyBorder="1" applyAlignment="1">
      <alignment horizontal="right" vertical="center" wrapText="1" indent="2"/>
    </xf>
    <xf numFmtId="165" fontId="27" fillId="0" borderId="8" xfId="0" applyNumberFormat="1" applyFont="1" applyBorder="1" applyAlignment="1">
      <alignment horizontal="right" vertical="center" wrapText="1" indent="2"/>
    </xf>
    <xf numFmtId="0" fontId="28" fillId="0" borderId="14" xfId="0" applyFont="1" applyBorder="1" applyAlignment="1">
      <alignment horizontal="right" vertical="center" wrapText="1" indent="2"/>
    </xf>
    <xf numFmtId="165" fontId="28" fillId="0" borderId="14" xfId="0" applyNumberFormat="1" applyFont="1" applyBorder="1" applyAlignment="1">
      <alignment horizontal="right" vertical="center" wrapText="1" indent="2"/>
    </xf>
    <xf numFmtId="165" fontId="27" fillId="0" borderId="14" xfId="0" applyNumberFormat="1" applyFont="1" applyBorder="1" applyAlignment="1">
      <alignment horizontal="right" vertical="center" wrapText="1" indent="2"/>
    </xf>
    <xf numFmtId="3" fontId="29" fillId="0" borderId="12" xfId="0" applyNumberFormat="1" applyFont="1" applyBorder="1" applyAlignment="1">
      <alignment horizontal="right" vertical="center" wrapText="1" indent="2"/>
    </xf>
    <xf numFmtId="165" fontId="29" fillId="0" borderId="12" xfId="0" applyNumberFormat="1" applyFont="1" applyBorder="1" applyAlignment="1">
      <alignment horizontal="right" vertical="center" wrapText="1" indent="2"/>
    </xf>
    <xf numFmtId="0" fontId="28" fillId="0" borderId="8" xfId="0" applyFont="1" applyBorder="1" applyAlignment="1">
      <alignment horizontal="right" vertical="center" wrapText="1" indent="2"/>
    </xf>
    <xf numFmtId="3" fontId="28" fillId="0" borderId="14" xfId="0" applyNumberFormat="1" applyFont="1" applyBorder="1" applyAlignment="1">
      <alignment horizontal="right" vertical="center" wrapText="1" indent="2"/>
    </xf>
    <xf numFmtId="0" fontId="29" fillId="0" borderId="12" xfId="0" applyFont="1" applyBorder="1" applyAlignment="1">
      <alignment horizontal="right" vertical="center" wrapText="1" indent="2"/>
    </xf>
    <xf numFmtId="3" fontId="30" fillId="4" borderId="13" xfId="0" applyNumberFormat="1" applyFont="1" applyFill="1" applyBorder="1" applyAlignment="1">
      <alignment horizontal="right" vertical="center" wrapText="1" indent="2"/>
    </xf>
    <xf numFmtId="165" fontId="25" fillId="4" borderId="13" xfId="0" applyNumberFormat="1" applyFont="1" applyFill="1" applyBorder="1" applyAlignment="1">
      <alignment horizontal="right" vertical="center" wrapText="1" indent="2"/>
    </xf>
    <xf numFmtId="3" fontId="0" fillId="0" borderId="0" xfId="0" applyNumberFormat="1"/>
    <xf numFmtId="9" fontId="6" fillId="2" borderId="24" xfId="2" applyNumberFormat="1" applyFont="1" applyFill="1" applyBorder="1"/>
    <xf numFmtId="9" fontId="31" fillId="2" borderId="2" xfId="2" applyFont="1" applyFill="1" applyBorder="1" applyAlignment="1">
      <alignment horizontal="left"/>
    </xf>
    <xf numFmtId="0" fontId="31" fillId="2" borderId="2" xfId="0" applyNumberFormat="1" applyFont="1" applyFill="1" applyBorder="1"/>
    <xf numFmtId="0" fontId="24" fillId="0" borderId="0" xfId="0" applyFont="1" applyAlignment="1">
      <alignment horizontal="left"/>
    </xf>
    <xf numFmtId="165" fontId="24" fillId="0" borderId="0" xfId="2" applyNumberFormat="1" applyFont="1"/>
    <xf numFmtId="0" fontId="8" fillId="2" borderId="2" xfId="0" applyFont="1" applyFill="1" applyBorder="1" applyAlignment="1">
      <alignment horizontal="left"/>
    </xf>
    <xf numFmtId="165" fontId="8" fillId="2" borderId="2" xfId="2" applyNumberFormat="1" applyFont="1" applyFill="1" applyBorder="1"/>
    <xf numFmtId="0" fontId="8" fillId="0" borderId="0" xfId="0" applyFont="1" applyAlignment="1">
      <alignment horizontal="left"/>
    </xf>
    <xf numFmtId="165" fontId="8" fillId="0" borderId="0" xfId="2" applyNumberFormat="1" applyFont="1"/>
    <xf numFmtId="9" fontId="0" fillId="0" borderId="0" xfId="2" applyFont="1"/>
    <xf numFmtId="0" fontId="18" fillId="0" borderId="0" xfId="0" applyFont="1" applyAlignment="1">
      <alignment vertical="top" wrapText="1"/>
    </xf>
    <xf numFmtId="0" fontId="17" fillId="0" borderId="0" xfId="0" applyFont="1" applyAlignment="1">
      <alignment horizontal="left" vertical="center"/>
    </xf>
    <xf numFmtId="0" fontId="18" fillId="0" borderId="0" xfId="0" applyFont="1" applyAlignment="1">
      <alignment vertical="center" wrapText="1"/>
    </xf>
    <xf numFmtId="0" fontId="18" fillId="0" borderId="0" xfId="0" applyFont="1" applyAlignment="1">
      <alignment horizontal="left" vertical="top" wrapText="1"/>
    </xf>
    <xf numFmtId="0" fontId="6" fillId="2" borderId="0" xfId="0" applyFont="1" applyFill="1" applyBorder="1" applyAlignment="1">
      <alignment horizont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15" fillId="0" borderId="0" xfId="3" applyFont="1" applyAlignment="1">
      <alignment horizontal="left" vertical="top"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26" fillId="0" borderId="8" xfId="0" applyFont="1" applyBorder="1" applyAlignment="1">
      <alignment horizontal="left" vertical="center" wrapText="1"/>
    </xf>
    <xf numFmtId="0" fontId="26" fillId="0" borderId="14" xfId="0" applyFont="1" applyBorder="1" applyAlignment="1">
      <alignment horizontal="left" vertical="center" wrapText="1"/>
    </xf>
    <xf numFmtId="0" fontId="26" fillId="0" borderId="12" xfId="0" applyFont="1" applyBorder="1" applyAlignment="1">
      <alignment horizontal="left" vertical="center" wrapText="1"/>
    </xf>
    <xf numFmtId="0" fontId="25" fillId="4" borderId="9"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2" fillId="0" borderId="30" xfId="0" applyFont="1" applyBorder="1" applyAlignment="1">
      <alignment horizontal="left" vertical="top" wrapText="1"/>
    </xf>
    <xf numFmtId="0" fontId="9" fillId="5" borderId="8"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0" xfId="0" applyFont="1" applyFill="1" applyBorder="1" applyAlignment="1">
      <alignment horizontal="center" vertical="center" wrapText="1"/>
    </xf>
    <xf numFmtId="0" fontId="6" fillId="3" borderId="15" xfId="0" applyFont="1" applyFill="1" applyBorder="1" applyAlignment="1">
      <alignment horizontal="center"/>
    </xf>
    <xf numFmtId="0" fontId="6" fillId="3" borderId="6" xfId="0" applyFont="1" applyFill="1" applyBorder="1" applyAlignment="1">
      <alignment horizontal="center"/>
    </xf>
    <xf numFmtId="0" fontId="6" fillId="3" borderId="16" xfId="0" applyFont="1" applyFill="1" applyBorder="1" applyAlignment="1">
      <alignment horizontal="center"/>
    </xf>
    <xf numFmtId="0" fontId="6" fillId="2" borderId="17" xfId="0" applyFont="1" applyFill="1" applyBorder="1" applyAlignment="1">
      <alignment horizontal="center"/>
    </xf>
    <xf numFmtId="0" fontId="6" fillId="2" borderId="18" xfId="0" applyFont="1" applyFill="1" applyBorder="1" applyAlignment="1">
      <alignment horizontal="center"/>
    </xf>
    <xf numFmtId="0" fontId="15" fillId="0" borderId="6" xfId="3" applyFont="1" applyBorder="1" applyAlignment="1">
      <alignment horizontal="left" vertical="top" wrapText="1"/>
    </xf>
    <xf numFmtId="0" fontId="3" fillId="3" borderId="0" xfId="0" applyFont="1" applyFill="1" applyAlignment="1">
      <alignment horizontal="center"/>
    </xf>
    <xf numFmtId="0" fontId="6" fillId="3" borderId="0" xfId="0" applyFont="1" applyFill="1" applyAlignment="1">
      <alignment horizont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4" fillId="0" borderId="0" xfId="0" applyFont="1" applyAlignment="1">
      <alignment horizontal="left" vertical="center"/>
    </xf>
    <xf numFmtId="0" fontId="6" fillId="6" borderId="0" xfId="0" applyFont="1" applyFill="1" applyAlignment="1">
      <alignment horizontal="left" vertical="center"/>
    </xf>
  </cellXfs>
  <cellStyles count="4">
    <cellStyle name="Milliers" xfId="1" builtinId="3"/>
    <cellStyle name="Normal" xfId="0" builtinId="0"/>
    <cellStyle name="Normal 2"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'Graphique 1'!$A$27</c:f>
              <c:strCache>
                <c:ptCount val="1"/>
                <c:pt idx="0">
                  <c:v>NIVEAU 3</c:v>
                </c:pt>
              </c:strCache>
            </c:strRef>
          </c:tx>
          <c:spPr>
            <a:solidFill>
              <a:schemeClr val="accent1"/>
            </a:solidFill>
            <a:ln>
              <a:solidFill>
                <a:sysClr val="windowText" lastClr="000000"/>
              </a:solidFill>
            </a:ln>
            <a:effectLst/>
          </c:spPr>
          <c:invertIfNegative val="0"/>
          <c:cat>
            <c:strRef>
              <c:f>'Graphique 1'!$B$26:$L$26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 1'!$B$27:$L$27</c:f>
              <c:numCache>
                <c:formatCode>_-* #\ ##0_-;\-* #\ ##0_-;_-* "-"??_-;_-@_-</c:formatCode>
                <c:ptCount val="11"/>
                <c:pt idx="0">
                  <c:v>9719</c:v>
                </c:pt>
                <c:pt idx="1">
                  <c:v>9657</c:v>
                </c:pt>
                <c:pt idx="2">
                  <c:v>9480</c:v>
                </c:pt>
                <c:pt idx="3">
                  <c:v>8917</c:v>
                </c:pt>
                <c:pt idx="4">
                  <c:v>8166</c:v>
                </c:pt>
                <c:pt idx="5">
                  <c:v>7961</c:v>
                </c:pt>
                <c:pt idx="6">
                  <c:v>7914</c:v>
                </c:pt>
                <c:pt idx="7">
                  <c:v>8082</c:v>
                </c:pt>
                <c:pt idx="8">
                  <c:v>8328</c:v>
                </c:pt>
                <c:pt idx="9">
                  <c:v>8428</c:v>
                </c:pt>
                <c:pt idx="10">
                  <c:v>8565</c:v>
                </c:pt>
              </c:numCache>
            </c:numRef>
          </c:val>
          <c:extLst>
            <c:ext xmlns:c16="http://schemas.microsoft.com/office/drawing/2014/chart" uri="{C3380CC4-5D6E-409C-BE32-E72D297353CC}">
              <c16:uniqueId val="{00000000-25C9-4B7B-A0AF-5E2546885AEC}"/>
            </c:ext>
          </c:extLst>
        </c:ser>
        <c:ser>
          <c:idx val="1"/>
          <c:order val="1"/>
          <c:tx>
            <c:strRef>
              <c:f>'Graphique 1'!$A$28</c:f>
              <c:strCache>
                <c:ptCount val="1"/>
                <c:pt idx="0">
                  <c:v>NIVEAU 4</c:v>
                </c:pt>
              </c:strCache>
            </c:strRef>
          </c:tx>
          <c:spPr>
            <a:solidFill>
              <a:schemeClr val="accent2"/>
            </a:solidFill>
            <a:ln>
              <a:solidFill>
                <a:sysClr val="windowText" lastClr="000000"/>
              </a:solidFill>
            </a:ln>
            <a:effectLst/>
          </c:spPr>
          <c:invertIfNegative val="0"/>
          <c:cat>
            <c:strRef>
              <c:f>'Graphique 1'!$B$26:$L$26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 1'!$B$28:$L$28</c:f>
              <c:numCache>
                <c:formatCode>_-* #\ ##0_-;\-* #\ ##0_-;_-* "-"??_-;_-@_-</c:formatCode>
                <c:ptCount val="11"/>
                <c:pt idx="0">
                  <c:v>5988</c:v>
                </c:pt>
                <c:pt idx="1">
                  <c:v>6083</c:v>
                </c:pt>
                <c:pt idx="2">
                  <c:v>5624</c:v>
                </c:pt>
                <c:pt idx="3">
                  <c:v>5319</c:v>
                </c:pt>
                <c:pt idx="4">
                  <c:v>4976</c:v>
                </c:pt>
                <c:pt idx="5">
                  <c:v>4805</c:v>
                </c:pt>
                <c:pt idx="6">
                  <c:v>4583</c:v>
                </c:pt>
                <c:pt idx="7">
                  <c:v>4574</c:v>
                </c:pt>
                <c:pt idx="8">
                  <c:v>4696</c:v>
                </c:pt>
                <c:pt idx="9">
                  <c:v>4817</c:v>
                </c:pt>
                <c:pt idx="10">
                  <c:v>5285</c:v>
                </c:pt>
              </c:numCache>
            </c:numRef>
          </c:val>
          <c:extLst>
            <c:ext xmlns:c16="http://schemas.microsoft.com/office/drawing/2014/chart" uri="{C3380CC4-5D6E-409C-BE32-E72D297353CC}">
              <c16:uniqueId val="{00000001-25C9-4B7B-A0AF-5E2546885AEC}"/>
            </c:ext>
          </c:extLst>
        </c:ser>
        <c:ser>
          <c:idx val="2"/>
          <c:order val="2"/>
          <c:tx>
            <c:strRef>
              <c:f>'Graphique 1'!$A$29</c:f>
              <c:strCache>
                <c:ptCount val="1"/>
                <c:pt idx="0">
                  <c:v>NIVEAU 5</c:v>
                </c:pt>
              </c:strCache>
            </c:strRef>
          </c:tx>
          <c:spPr>
            <a:solidFill>
              <a:schemeClr val="accent3"/>
            </a:solidFill>
            <a:ln>
              <a:solidFill>
                <a:sysClr val="windowText" lastClr="000000"/>
              </a:solidFill>
            </a:ln>
            <a:effectLst/>
          </c:spPr>
          <c:invertIfNegative val="0"/>
          <c:cat>
            <c:strRef>
              <c:f>'Graphique 1'!$B$26:$L$26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 1'!$B$29:$L$29</c:f>
              <c:numCache>
                <c:formatCode>_-* #\ ##0_-;\-* #\ ##0_-;_-* "-"??_-;_-@_-</c:formatCode>
                <c:ptCount val="11"/>
                <c:pt idx="0">
                  <c:v>2792</c:v>
                </c:pt>
                <c:pt idx="1">
                  <c:v>3080</c:v>
                </c:pt>
                <c:pt idx="2">
                  <c:v>3493</c:v>
                </c:pt>
                <c:pt idx="3">
                  <c:v>3415</c:v>
                </c:pt>
                <c:pt idx="4">
                  <c:v>3171</c:v>
                </c:pt>
                <c:pt idx="5">
                  <c:v>3378</c:v>
                </c:pt>
                <c:pt idx="6">
                  <c:v>3563</c:v>
                </c:pt>
                <c:pt idx="7">
                  <c:v>3820</c:v>
                </c:pt>
                <c:pt idx="8">
                  <c:v>4138</c:v>
                </c:pt>
                <c:pt idx="9">
                  <c:v>4231</c:v>
                </c:pt>
                <c:pt idx="10">
                  <c:v>5140</c:v>
                </c:pt>
              </c:numCache>
            </c:numRef>
          </c:val>
          <c:extLst>
            <c:ext xmlns:c16="http://schemas.microsoft.com/office/drawing/2014/chart" uri="{C3380CC4-5D6E-409C-BE32-E72D297353CC}">
              <c16:uniqueId val="{00000002-25C9-4B7B-A0AF-5E2546885AEC}"/>
            </c:ext>
          </c:extLst>
        </c:ser>
        <c:ser>
          <c:idx val="3"/>
          <c:order val="3"/>
          <c:tx>
            <c:strRef>
              <c:f>'Graphique 1'!$A$30</c:f>
              <c:strCache>
                <c:ptCount val="1"/>
                <c:pt idx="0">
                  <c:v>NIVEAU 6</c:v>
                </c:pt>
              </c:strCache>
            </c:strRef>
          </c:tx>
          <c:spPr>
            <a:solidFill>
              <a:schemeClr val="accent4"/>
            </a:solidFill>
            <a:ln>
              <a:solidFill>
                <a:sysClr val="windowText" lastClr="000000"/>
              </a:solidFill>
            </a:ln>
            <a:effectLst/>
          </c:spPr>
          <c:invertIfNegative val="0"/>
          <c:cat>
            <c:strRef>
              <c:f>'Graphique 1'!$B$26:$L$26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 1'!$B$30:$L$30</c:f>
              <c:numCache>
                <c:formatCode>_-* #\ ##0_-;\-* #\ ##0_-;_-* "-"??_-;_-@_-</c:formatCode>
                <c:ptCount val="11"/>
                <c:pt idx="0">
                  <c:v>512</c:v>
                </c:pt>
                <c:pt idx="1">
                  <c:v>651</c:v>
                </c:pt>
                <c:pt idx="2">
                  <c:v>687</c:v>
                </c:pt>
                <c:pt idx="3">
                  <c:v>694</c:v>
                </c:pt>
                <c:pt idx="4">
                  <c:v>800</c:v>
                </c:pt>
                <c:pt idx="5">
                  <c:v>845</c:v>
                </c:pt>
                <c:pt idx="6">
                  <c:v>915</c:v>
                </c:pt>
                <c:pt idx="7">
                  <c:v>999</c:v>
                </c:pt>
                <c:pt idx="8">
                  <c:v>1114</c:v>
                </c:pt>
                <c:pt idx="9">
                  <c:v>1494</c:v>
                </c:pt>
                <c:pt idx="10">
                  <c:v>2511</c:v>
                </c:pt>
              </c:numCache>
            </c:numRef>
          </c:val>
          <c:extLst>
            <c:ext xmlns:c16="http://schemas.microsoft.com/office/drawing/2014/chart" uri="{C3380CC4-5D6E-409C-BE32-E72D297353CC}">
              <c16:uniqueId val="{00000005-25C9-4B7B-A0AF-5E2546885AEC}"/>
            </c:ext>
          </c:extLst>
        </c:ser>
        <c:ser>
          <c:idx val="4"/>
          <c:order val="4"/>
          <c:tx>
            <c:strRef>
              <c:f>'Graphique 1'!$A$31</c:f>
              <c:strCache>
                <c:ptCount val="1"/>
                <c:pt idx="0">
                  <c:v>NIVEAU 7</c:v>
                </c:pt>
              </c:strCache>
            </c:strRef>
          </c:tx>
          <c:spPr>
            <a:solidFill>
              <a:schemeClr val="accent5"/>
            </a:solidFill>
            <a:ln>
              <a:solidFill>
                <a:sysClr val="windowText" lastClr="000000"/>
              </a:solidFill>
            </a:ln>
            <a:effectLst/>
          </c:spPr>
          <c:invertIfNegative val="0"/>
          <c:cat>
            <c:strRef>
              <c:f>'Graphique 1'!$B$26:$L$26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 1'!$B$31:$L$31</c:f>
              <c:numCache>
                <c:formatCode>_-* #\ ##0_-;\-* #\ ##0_-;_-* "-"??_-;_-@_-</c:formatCode>
                <c:ptCount val="11"/>
                <c:pt idx="0">
                  <c:v>747</c:v>
                </c:pt>
                <c:pt idx="1">
                  <c:v>867</c:v>
                </c:pt>
                <c:pt idx="2">
                  <c:v>868</c:v>
                </c:pt>
                <c:pt idx="3">
                  <c:v>913</c:v>
                </c:pt>
                <c:pt idx="4">
                  <c:v>1013</c:v>
                </c:pt>
                <c:pt idx="5">
                  <c:v>1167</c:v>
                </c:pt>
                <c:pt idx="6">
                  <c:v>1201</c:v>
                </c:pt>
                <c:pt idx="7">
                  <c:v>1276</c:v>
                </c:pt>
                <c:pt idx="8">
                  <c:v>1389</c:v>
                </c:pt>
                <c:pt idx="9">
                  <c:v>1513</c:v>
                </c:pt>
                <c:pt idx="10">
                  <c:v>2256</c:v>
                </c:pt>
              </c:numCache>
            </c:numRef>
          </c:val>
          <c:extLst>
            <c:ext xmlns:c16="http://schemas.microsoft.com/office/drawing/2014/chart" uri="{C3380CC4-5D6E-409C-BE32-E72D297353CC}">
              <c16:uniqueId val="{00000006-25C9-4B7B-A0AF-5E2546885AEC}"/>
            </c:ext>
          </c:extLst>
        </c:ser>
        <c:ser>
          <c:idx val="5"/>
          <c:order val="5"/>
          <c:tx>
            <c:strRef>
              <c:f>'Graphique 1'!$A$32</c:f>
              <c:strCache>
                <c:ptCount val="1"/>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1'!$B$26:$L$26</c:f>
              <c:strCache>
                <c:ptCount val="11"/>
                <c:pt idx="0">
                  <c:v>2010</c:v>
                </c:pt>
                <c:pt idx="1">
                  <c:v>2011</c:v>
                </c:pt>
                <c:pt idx="2">
                  <c:v>2012</c:v>
                </c:pt>
                <c:pt idx="3">
                  <c:v>2013</c:v>
                </c:pt>
                <c:pt idx="4">
                  <c:v>2014</c:v>
                </c:pt>
                <c:pt idx="5">
                  <c:v>2015</c:v>
                </c:pt>
                <c:pt idx="6">
                  <c:v>2016</c:v>
                </c:pt>
                <c:pt idx="7">
                  <c:v>2017</c:v>
                </c:pt>
                <c:pt idx="8">
                  <c:v>2018</c:v>
                </c:pt>
                <c:pt idx="9">
                  <c:v>2019</c:v>
                </c:pt>
                <c:pt idx="10">
                  <c:v>2020</c:v>
                </c:pt>
              </c:strCache>
            </c:strRef>
          </c:cat>
          <c:val>
            <c:numRef>
              <c:f>'Graphique 1'!$B$32:$L$32</c:f>
              <c:numCache>
                <c:formatCode>_-* #\ ##0_-;\-* #\ ##0_-;_-* "-"??_-;_-@_-</c:formatCode>
                <c:ptCount val="11"/>
                <c:pt idx="0">
                  <c:v>19758</c:v>
                </c:pt>
                <c:pt idx="1">
                  <c:v>20338</c:v>
                </c:pt>
                <c:pt idx="2">
                  <c:v>20152</c:v>
                </c:pt>
                <c:pt idx="3">
                  <c:v>19258</c:v>
                </c:pt>
                <c:pt idx="4">
                  <c:v>18126</c:v>
                </c:pt>
                <c:pt idx="5">
                  <c:v>18156</c:v>
                </c:pt>
                <c:pt idx="6">
                  <c:v>18176</c:v>
                </c:pt>
                <c:pt idx="7">
                  <c:v>18751</c:v>
                </c:pt>
                <c:pt idx="8">
                  <c:v>19665</c:v>
                </c:pt>
                <c:pt idx="9">
                  <c:v>20483</c:v>
                </c:pt>
                <c:pt idx="10">
                  <c:v>23757</c:v>
                </c:pt>
              </c:numCache>
            </c:numRef>
          </c:val>
          <c:extLst>
            <c:ext xmlns:c16="http://schemas.microsoft.com/office/drawing/2014/chart" uri="{C3380CC4-5D6E-409C-BE32-E72D297353CC}">
              <c16:uniqueId val="{00000007-25C9-4B7B-A0AF-5E2546885AEC}"/>
            </c:ext>
          </c:extLst>
        </c:ser>
        <c:dLbls>
          <c:showLegendKey val="0"/>
          <c:showVal val="0"/>
          <c:showCatName val="0"/>
          <c:showSerName val="0"/>
          <c:showPercent val="0"/>
          <c:showBubbleSize val="0"/>
        </c:dLbls>
        <c:gapWidth val="40"/>
        <c:overlap val="100"/>
        <c:axId val="214803360"/>
        <c:axId val="272808800"/>
      </c:barChart>
      <c:catAx>
        <c:axId val="2148033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crossAx val="272808800"/>
        <c:crosses val="autoZero"/>
        <c:auto val="1"/>
        <c:lblAlgn val="ctr"/>
        <c:lblOffset val="100"/>
        <c:noMultiLvlLbl val="0"/>
      </c:catAx>
      <c:valAx>
        <c:axId val="272808800"/>
        <c:scaling>
          <c:orientation val="minMax"/>
          <c:max val="25000"/>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2148033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2'!$L$13</c:f>
              <c:strCache>
                <c:ptCount val="1"/>
                <c:pt idx="0">
                  <c:v>Académie</c:v>
                </c:pt>
              </c:strCache>
            </c:strRef>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2'!$K$14:$K$19</c:f>
              <c:strCache>
                <c:ptCount val="6"/>
                <c:pt idx="0">
                  <c:v>NIVEAU 3</c:v>
                </c:pt>
                <c:pt idx="1">
                  <c:v>NIVEAU 4</c:v>
                </c:pt>
                <c:pt idx="2">
                  <c:v>NIVEAU 5</c:v>
                </c:pt>
                <c:pt idx="3">
                  <c:v>NIVEAU 6</c:v>
                </c:pt>
                <c:pt idx="4">
                  <c:v>NIVEAU 7</c:v>
                </c:pt>
                <c:pt idx="5">
                  <c:v>Ensemble</c:v>
                </c:pt>
              </c:strCache>
            </c:strRef>
          </c:cat>
          <c:val>
            <c:numRef>
              <c:f>'Graphique 2'!$L$14:$L$19</c:f>
              <c:numCache>
                <c:formatCode>0%</c:formatCode>
                <c:ptCount val="6"/>
                <c:pt idx="0">
                  <c:v>0.2663164039696439</c:v>
                </c:pt>
                <c:pt idx="1">
                  <c:v>0.33774834437086093</c:v>
                </c:pt>
                <c:pt idx="2">
                  <c:v>0.39027237354085603</c:v>
                </c:pt>
                <c:pt idx="3">
                  <c:v>0.48864994026284347</c:v>
                </c:pt>
                <c:pt idx="4">
                  <c:v>0.46054964539007093</c:v>
                </c:pt>
                <c:pt idx="5">
                  <c:v>0.35097024035021257</c:v>
                </c:pt>
              </c:numCache>
            </c:numRef>
          </c:val>
          <c:extLst>
            <c:ext xmlns:c16="http://schemas.microsoft.com/office/drawing/2014/chart" uri="{C3380CC4-5D6E-409C-BE32-E72D297353CC}">
              <c16:uniqueId val="{00000000-0C33-4CCD-AB61-852C4C5C37EF}"/>
            </c:ext>
          </c:extLst>
        </c:ser>
        <c:ser>
          <c:idx val="1"/>
          <c:order val="1"/>
          <c:tx>
            <c:strRef>
              <c:f>'Graphique 2'!$M$13</c:f>
              <c:strCache>
                <c:ptCount val="1"/>
                <c:pt idx="0">
                  <c:v>France métro.</c:v>
                </c:pt>
              </c:strCache>
            </c:strRef>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2'!$K$14:$K$19</c:f>
              <c:strCache>
                <c:ptCount val="6"/>
                <c:pt idx="0">
                  <c:v>NIVEAU 3</c:v>
                </c:pt>
                <c:pt idx="1">
                  <c:v>NIVEAU 4</c:v>
                </c:pt>
                <c:pt idx="2">
                  <c:v>NIVEAU 5</c:v>
                </c:pt>
                <c:pt idx="3">
                  <c:v>NIVEAU 6</c:v>
                </c:pt>
                <c:pt idx="4">
                  <c:v>NIVEAU 7</c:v>
                </c:pt>
                <c:pt idx="5">
                  <c:v>Ensemble</c:v>
                </c:pt>
              </c:strCache>
            </c:strRef>
          </c:cat>
          <c:val>
            <c:numRef>
              <c:f>'Graphique 2'!$M$14:$M$19</c:f>
              <c:numCache>
                <c:formatCode>0%</c:formatCode>
                <c:ptCount val="6"/>
                <c:pt idx="0">
                  <c:v>0.26926388412125851</c:v>
                </c:pt>
                <c:pt idx="1">
                  <c:v>0.33296293552608835</c:v>
                </c:pt>
                <c:pt idx="2">
                  <c:v>0.39486535828388863</c:v>
                </c:pt>
                <c:pt idx="3">
                  <c:v>0.50256635680763317</c:v>
                </c:pt>
                <c:pt idx="4">
                  <c:v>0.44853131350452613</c:v>
                </c:pt>
                <c:pt idx="5">
                  <c:v>0.36938894397016847</c:v>
                </c:pt>
              </c:numCache>
            </c:numRef>
          </c:val>
          <c:extLst>
            <c:ext xmlns:c16="http://schemas.microsoft.com/office/drawing/2014/chart" uri="{C3380CC4-5D6E-409C-BE32-E72D297353CC}">
              <c16:uniqueId val="{00000001-0C33-4CCD-AB61-852C4C5C37EF}"/>
            </c:ext>
          </c:extLst>
        </c:ser>
        <c:dLbls>
          <c:showLegendKey val="0"/>
          <c:showVal val="0"/>
          <c:showCatName val="0"/>
          <c:showSerName val="0"/>
          <c:showPercent val="0"/>
          <c:showBubbleSize val="0"/>
        </c:dLbls>
        <c:gapWidth val="48"/>
        <c:overlap val="-27"/>
        <c:axId val="948576800"/>
        <c:axId val="948583872"/>
      </c:barChart>
      <c:catAx>
        <c:axId val="9485768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crossAx val="948583872"/>
        <c:crosses val="autoZero"/>
        <c:auto val="1"/>
        <c:lblAlgn val="ctr"/>
        <c:lblOffset val="100"/>
        <c:noMultiLvlLbl val="0"/>
      </c:catAx>
      <c:valAx>
        <c:axId val="948583872"/>
        <c:scaling>
          <c:orientation val="minMax"/>
          <c:max val="0.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948576800"/>
        <c:crosses val="autoZero"/>
        <c:crossBetween val="between"/>
        <c:majorUnit val="0.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Apprentis</c:v>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3'!$A$18:$A$21</c:f>
              <c:strCache>
                <c:ptCount val="4"/>
                <c:pt idx="0">
                  <c:v>CAP</c:v>
                </c:pt>
                <c:pt idx="1">
                  <c:v>BEP</c:v>
                </c:pt>
                <c:pt idx="2">
                  <c:v>Bac pro</c:v>
                </c:pt>
                <c:pt idx="3">
                  <c:v>BTS</c:v>
                </c:pt>
              </c:strCache>
            </c:strRef>
          </c:cat>
          <c:val>
            <c:numRef>
              <c:f>'Graphique 3'!$F$18:$F$21</c:f>
              <c:numCache>
                <c:formatCode>0.0%</c:formatCode>
                <c:ptCount val="4"/>
                <c:pt idx="0">
                  <c:v>0.90921052631578947</c:v>
                </c:pt>
                <c:pt idx="1">
                  <c:v>0.9375</c:v>
                </c:pt>
                <c:pt idx="2">
                  <c:v>0.91104294478527603</c:v>
                </c:pt>
                <c:pt idx="3">
                  <c:v>0.85867381111855323</c:v>
                </c:pt>
              </c:numCache>
            </c:numRef>
          </c:val>
          <c:extLst>
            <c:ext xmlns:c16="http://schemas.microsoft.com/office/drawing/2014/chart" uri="{C3380CC4-5D6E-409C-BE32-E72D297353CC}">
              <c16:uniqueId val="{00000000-FD71-4E58-B68E-A34CA708F76C}"/>
            </c:ext>
          </c:extLst>
        </c:ser>
        <c:ser>
          <c:idx val="1"/>
          <c:order val="1"/>
          <c:tx>
            <c:v>Scolaires</c:v>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3'!$A$18:$A$21</c:f>
              <c:strCache>
                <c:ptCount val="4"/>
                <c:pt idx="0">
                  <c:v>CAP</c:v>
                </c:pt>
                <c:pt idx="1">
                  <c:v>BEP</c:v>
                </c:pt>
                <c:pt idx="2">
                  <c:v>Bac pro</c:v>
                </c:pt>
                <c:pt idx="3">
                  <c:v>BTS</c:v>
                </c:pt>
              </c:strCache>
            </c:strRef>
          </c:cat>
          <c:val>
            <c:numRef>
              <c:f>'Graphique 3'!$G$18:$G$21</c:f>
              <c:numCache>
                <c:formatCode>0.0%</c:formatCode>
                <c:ptCount val="4"/>
                <c:pt idx="0">
                  <c:v>0.89853249475890984</c:v>
                </c:pt>
                <c:pt idx="1">
                  <c:v>0.8887033945464663</c:v>
                </c:pt>
                <c:pt idx="2">
                  <c:v>0.89282086014222828</c:v>
                </c:pt>
                <c:pt idx="3">
                  <c:v>0.90650154798761606</c:v>
                </c:pt>
              </c:numCache>
            </c:numRef>
          </c:val>
          <c:extLst>
            <c:ext xmlns:c16="http://schemas.microsoft.com/office/drawing/2014/chart" uri="{C3380CC4-5D6E-409C-BE32-E72D297353CC}">
              <c16:uniqueId val="{00000002-FD71-4E58-B68E-A34CA708F76C}"/>
            </c:ext>
          </c:extLst>
        </c:ser>
        <c:dLbls>
          <c:showLegendKey val="0"/>
          <c:showVal val="0"/>
          <c:showCatName val="0"/>
          <c:showSerName val="0"/>
          <c:showPercent val="0"/>
          <c:showBubbleSize val="0"/>
        </c:dLbls>
        <c:gapWidth val="125"/>
        <c:overlap val="-27"/>
        <c:axId val="277788144"/>
        <c:axId val="277788704"/>
      </c:barChart>
      <c:catAx>
        <c:axId val="2777881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crossAx val="277788704"/>
        <c:crosses val="autoZero"/>
        <c:auto val="1"/>
        <c:lblAlgn val="ctr"/>
        <c:lblOffset val="100"/>
        <c:noMultiLvlLbl val="0"/>
      </c:catAx>
      <c:valAx>
        <c:axId val="277788704"/>
        <c:scaling>
          <c:orientation val="minMax"/>
          <c:min val="0.6500000000000001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2777881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Filles</c:v>
          </c:tx>
          <c:spPr>
            <a:solidFill>
              <a:schemeClr val="accent1"/>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4'!$A$19:$A$23</c:f>
              <c:strCache>
                <c:ptCount val="5"/>
                <c:pt idx="0">
                  <c:v>CAP</c:v>
                </c:pt>
                <c:pt idx="1">
                  <c:v>BEP</c:v>
                </c:pt>
                <c:pt idx="2">
                  <c:v>BAC PRO</c:v>
                </c:pt>
                <c:pt idx="3">
                  <c:v>BP</c:v>
                </c:pt>
                <c:pt idx="4">
                  <c:v>BTS</c:v>
                </c:pt>
              </c:strCache>
            </c:strRef>
          </c:cat>
          <c:val>
            <c:numRef>
              <c:f>'Graphique 4'!$F$19:$F$23</c:f>
              <c:numCache>
                <c:formatCode>0.0%</c:formatCode>
                <c:ptCount val="5"/>
                <c:pt idx="0">
                  <c:v>0.93496701225259193</c:v>
                </c:pt>
                <c:pt idx="1">
                  <c:v>0.96551724137931039</c:v>
                </c:pt>
                <c:pt idx="2">
                  <c:v>0.93055555555555558</c:v>
                </c:pt>
                <c:pt idx="3">
                  <c:v>0.91392405063291138</c:v>
                </c:pt>
                <c:pt idx="4">
                  <c:v>0.91228070175438591</c:v>
                </c:pt>
              </c:numCache>
            </c:numRef>
          </c:val>
          <c:extLst>
            <c:ext xmlns:c16="http://schemas.microsoft.com/office/drawing/2014/chart" uri="{C3380CC4-5D6E-409C-BE32-E72D297353CC}">
              <c16:uniqueId val="{00000000-7DFB-4BC4-99D9-AE79B0D13BCF}"/>
            </c:ext>
          </c:extLst>
        </c:ser>
        <c:ser>
          <c:idx val="1"/>
          <c:order val="1"/>
          <c:tx>
            <c:v>Garçons</c:v>
          </c:tx>
          <c:spPr>
            <a:solidFill>
              <a:schemeClr val="accent3"/>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4'!$A$19:$A$23</c:f>
              <c:strCache>
                <c:ptCount val="5"/>
                <c:pt idx="0">
                  <c:v>CAP</c:v>
                </c:pt>
                <c:pt idx="1">
                  <c:v>BEP</c:v>
                </c:pt>
                <c:pt idx="2">
                  <c:v>BAC PRO</c:v>
                </c:pt>
                <c:pt idx="3">
                  <c:v>BP</c:v>
                </c:pt>
                <c:pt idx="4">
                  <c:v>BTS</c:v>
                </c:pt>
              </c:strCache>
            </c:strRef>
          </c:cat>
          <c:val>
            <c:numRef>
              <c:f>'Graphique 4'!$G$19:$G$23</c:f>
              <c:numCache>
                <c:formatCode>0.0%</c:formatCode>
                <c:ptCount val="5"/>
                <c:pt idx="0">
                  <c:v>0.89923329682365827</c:v>
                </c:pt>
                <c:pt idx="1">
                  <c:v>0.93296089385474856</c:v>
                </c:pt>
                <c:pt idx="2">
                  <c:v>0.90551181102362199</c:v>
                </c:pt>
                <c:pt idx="3">
                  <c:v>0.86094674556213013</c:v>
                </c:pt>
                <c:pt idx="4">
                  <c:v>0.81986143187066973</c:v>
                </c:pt>
              </c:numCache>
            </c:numRef>
          </c:val>
          <c:extLst>
            <c:ext xmlns:c16="http://schemas.microsoft.com/office/drawing/2014/chart" uri="{C3380CC4-5D6E-409C-BE32-E72D297353CC}">
              <c16:uniqueId val="{00000001-7DFB-4BC4-99D9-AE79B0D13BCF}"/>
            </c:ext>
          </c:extLst>
        </c:ser>
        <c:dLbls>
          <c:showLegendKey val="0"/>
          <c:showVal val="0"/>
          <c:showCatName val="0"/>
          <c:showSerName val="0"/>
          <c:showPercent val="0"/>
          <c:showBubbleSize val="0"/>
        </c:dLbls>
        <c:gapWidth val="86"/>
        <c:overlap val="-27"/>
        <c:axId val="278201280"/>
        <c:axId val="278201840"/>
      </c:barChart>
      <c:catAx>
        <c:axId val="2782012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crossAx val="278201840"/>
        <c:crosses val="autoZero"/>
        <c:auto val="1"/>
        <c:lblAlgn val="ctr"/>
        <c:lblOffset val="100"/>
        <c:noMultiLvlLbl val="0"/>
      </c:catAx>
      <c:valAx>
        <c:axId val="278201840"/>
        <c:scaling>
          <c:orientation val="minMax"/>
          <c:min val="0.6500000000000001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fr-FR"/>
          </a:p>
        </c:txPr>
        <c:crossAx val="278201280"/>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200"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'Graphique 5'!$B$19</c:f>
              <c:strCache>
                <c:ptCount val="1"/>
                <c:pt idx="0">
                  <c:v>CFA académique</c:v>
                </c:pt>
              </c:strCache>
            </c:strRef>
          </c:tx>
          <c:spPr>
            <a:ln w="28575" cap="rnd">
              <a:solidFill>
                <a:schemeClr val="accent1"/>
              </a:solidFill>
              <a:round/>
            </a:ln>
            <a:effectLst/>
          </c:spPr>
          <c:marker>
            <c:symbol val="none"/>
          </c:marker>
          <c:cat>
            <c:strRef>
              <c:f>'Graphique 5'!$C$16:$Q$16</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'Graphique 5'!$C$19:$Q$19</c:f>
              <c:numCache>
                <c:formatCode>0</c:formatCode>
                <c:ptCount val="15"/>
                <c:pt idx="0">
                  <c:v>100</c:v>
                </c:pt>
                <c:pt idx="1">
                  <c:v>124.24242424242425</c:v>
                </c:pt>
                <c:pt idx="2">
                  <c:v>141.81818181818181</c:v>
                </c:pt>
                <c:pt idx="3">
                  <c:v>150.1010101010101</c:v>
                </c:pt>
                <c:pt idx="4">
                  <c:v>144.84848484848484</c:v>
                </c:pt>
                <c:pt idx="5">
                  <c:v>144.64646464646464</c:v>
                </c:pt>
                <c:pt idx="6">
                  <c:v>154.34343434343432</c:v>
                </c:pt>
                <c:pt idx="7">
                  <c:v>151.5151515151515</c:v>
                </c:pt>
                <c:pt idx="8">
                  <c:v>130.30303030303031</c:v>
                </c:pt>
                <c:pt idx="9">
                  <c:v>130.90909090909091</c:v>
                </c:pt>
                <c:pt idx="10">
                  <c:v>127.67676767676768</c:v>
                </c:pt>
                <c:pt idx="11">
                  <c:v>137.37373737373736</c:v>
                </c:pt>
                <c:pt idx="12">
                  <c:v>154.54545454545453</c:v>
                </c:pt>
                <c:pt idx="13">
                  <c:v>174.14141414141412</c:v>
                </c:pt>
                <c:pt idx="14">
                  <c:v>191.5151515151515</c:v>
                </c:pt>
              </c:numCache>
            </c:numRef>
          </c:val>
          <c:smooth val="0"/>
          <c:extLst>
            <c:ext xmlns:c16="http://schemas.microsoft.com/office/drawing/2014/chart" uri="{C3380CC4-5D6E-409C-BE32-E72D297353CC}">
              <c16:uniqueId val="{00000000-AF09-4F07-9736-3237BB574378}"/>
            </c:ext>
          </c:extLst>
        </c:ser>
        <c:ser>
          <c:idx val="1"/>
          <c:order val="1"/>
          <c:tx>
            <c:strRef>
              <c:f>'Graphique 5'!$B$20</c:f>
              <c:strCache>
                <c:ptCount val="1"/>
                <c:pt idx="0">
                  <c:v>Académie</c:v>
                </c:pt>
              </c:strCache>
            </c:strRef>
          </c:tx>
          <c:spPr>
            <a:ln w="28575" cap="rnd">
              <a:solidFill>
                <a:schemeClr val="accent2"/>
              </a:solidFill>
              <a:round/>
            </a:ln>
            <a:effectLst/>
          </c:spPr>
          <c:marker>
            <c:symbol val="none"/>
          </c:marker>
          <c:cat>
            <c:strRef>
              <c:f>'Graphique 5'!$C$16:$Q$16</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'Graphique 5'!$C$20:$Q$20</c:f>
              <c:numCache>
                <c:formatCode>0</c:formatCode>
                <c:ptCount val="15"/>
                <c:pt idx="0">
                  <c:v>100</c:v>
                </c:pt>
                <c:pt idx="1">
                  <c:v>105.01508295625943</c:v>
                </c:pt>
                <c:pt idx="2">
                  <c:v>105.41370394311571</c:v>
                </c:pt>
                <c:pt idx="3">
                  <c:v>106.81965093729799</c:v>
                </c:pt>
                <c:pt idx="4">
                  <c:v>108.29023917259211</c:v>
                </c:pt>
                <c:pt idx="5">
                  <c:v>111.24218918336565</c:v>
                </c:pt>
                <c:pt idx="6">
                  <c:v>110.17022193492782</c:v>
                </c:pt>
                <c:pt idx="7">
                  <c:v>105.47295841413489</c:v>
                </c:pt>
                <c:pt idx="8">
                  <c:v>99.423615600086194</c:v>
                </c:pt>
                <c:pt idx="9">
                  <c:v>99.617539323421681</c:v>
                </c:pt>
                <c:pt idx="10">
                  <c:v>99.56367162249515</c:v>
                </c:pt>
                <c:pt idx="11">
                  <c:v>102.38633915104502</c:v>
                </c:pt>
                <c:pt idx="12">
                  <c:v>107.08360267183797</c:v>
                </c:pt>
                <c:pt idx="13">
                  <c:v>110.33721180780005</c:v>
                </c:pt>
                <c:pt idx="14">
                  <c:v>127.97349709114414</c:v>
                </c:pt>
              </c:numCache>
            </c:numRef>
          </c:val>
          <c:smooth val="0"/>
          <c:extLst>
            <c:ext xmlns:c16="http://schemas.microsoft.com/office/drawing/2014/chart" uri="{C3380CC4-5D6E-409C-BE32-E72D297353CC}">
              <c16:uniqueId val="{00000001-AF09-4F07-9736-3237BB574378}"/>
            </c:ext>
          </c:extLst>
        </c:ser>
        <c:dLbls>
          <c:showLegendKey val="0"/>
          <c:showVal val="0"/>
          <c:showCatName val="0"/>
          <c:showSerName val="0"/>
          <c:showPercent val="0"/>
          <c:showBubbleSize val="0"/>
        </c:dLbls>
        <c:smooth val="0"/>
        <c:axId val="1302375999"/>
        <c:axId val="1302374751"/>
      </c:lineChart>
      <c:catAx>
        <c:axId val="13023759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1302374751"/>
        <c:crossesAt val="0"/>
        <c:auto val="1"/>
        <c:lblAlgn val="ctr"/>
        <c:lblOffset val="100"/>
        <c:noMultiLvlLbl val="0"/>
      </c:catAx>
      <c:valAx>
        <c:axId val="1302374751"/>
        <c:scaling>
          <c:orientation val="minMax"/>
          <c:max val="200"/>
          <c:min val="9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1302375999"/>
        <c:crosses val="autoZero"/>
        <c:crossBetween val="midCat"/>
        <c:majorUnit val="10"/>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57150</xdr:rowOff>
    </xdr:from>
    <xdr:to>
      <xdr:col>15</xdr:col>
      <xdr:colOff>600074</xdr:colOff>
      <xdr:row>23</xdr:row>
      <xdr:rowOff>28575</xdr:rowOff>
    </xdr:to>
    <xdr:graphicFrame macro="">
      <xdr:nvGraphicFramePr>
        <xdr:cNvPr id="11" name="Graphique 1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304799</xdr:colOff>
      <xdr:row>1</xdr:row>
      <xdr:rowOff>133350</xdr:rowOff>
    </xdr:from>
    <xdr:to>
      <xdr:col>6</xdr:col>
      <xdr:colOff>352424</xdr:colOff>
      <xdr:row>10</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104775</xdr:rowOff>
    </xdr:from>
    <xdr:to>
      <xdr:col>8</xdr:col>
      <xdr:colOff>509588</xdr:colOff>
      <xdr:row>13</xdr:row>
      <xdr:rowOff>204788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114300</xdr:rowOff>
    </xdr:from>
    <xdr:to>
      <xdr:col>8</xdr:col>
      <xdr:colOff>509588</xdr:colOff>
      <xdr:row>14</xdr:row>
      <xdr:rowOff>9525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9525</xdr:rowOff>
    </xdr:from>
    <xdr:to>
      <xdr:col>6</xdr:col>
      <xdr:colOff>657224</xdr:colOff>
      <xdr:row>13</xdr:row>
      <xdr:rowOff>47625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Apprentissage">
      <a:dk1>
        <a:sysClr val="windowText" lastClr="000000"/>
      </a:dk1>
      <a:lt1>
        <a:sysClr val="window" lastClr="FFFFFF"/>
      </a:lt1>
      <a:dk2>
        <a:srgbClr val="44546A"/>
      </a:dk2>
      <a:lt2>
        <a:srgbClr val="E7E6E6"/>
      </a:lt2>
      <a:accent1>
        <a:srgbClr val="37A8DB"/>
      </a:accent1>
      <a:accent2>
        <a:srgbClr val="87CCEB"/>
      </a:accent2>
      <a:accent3>
        <a:srgbClr val="D7F0FB"/>
      </a:accent3>
      <a:accent4>
        <a:srgbClr val="5FBAE3"/>
      </a:accent4>
      <a:accent5>
        <a:srgbClr val="AFDEF3"/>
      </a:accent5>
      <a:accent6>
        <a:srgbClr val="EBF9F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Apprentissage">
    <a:dk1>
      <a:sysClr val="windowText" lastClr="000000"/>
    </a:dk1>
    <a:lt1>
      <a:sysClr val="window" lastClr="FFFFFF"/>
    </a:lt1>
    <a:dk2>
      <a:srgbClr val="44546A"/>
    </a:dk2>
    <a:lt2>
      <a:srgbClr val="E7E6E6"/>
    </a:lt2>
    <a:accent1>
      <a:srgbClr val="37A8DB"/>
    </a:accent1>
    <a:accent2>
      <a:srgbClr val="87CCEB"/>
    </a:accent2>
    <a:accent3>
      <a:srgbClr val="D7F0FB"/>
    </a:accent3>
    <a:accent4>
      <a:srgbClr val="5FBAE3"/>
    </a:accent4>
    <a:accent5>
      <a:srgbClr val="AFDEF3"/>
    </a:accent5>
    <a:accent6>
      <a:srgbClr val="EBF9FF"/>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M697"/>
  <sheetViews>
    <sheetView tabSelected="1" workbookViewId="0">
      <selection activeCell="A12" sqref="A12"/>
    </sheetView>
  </sheetViews>
  <sheetFormatPr baseColWidth="10" defaultRowHeight="282.75" customHeight="1" x14ac:dyDescent="0.25"/>
  <sheetData>
    <row r="1" spans="1:13" ht="15" x14ac:dyDescent="0.25"/>
    <row r="2" spans="1:13" ht="15" x14ac:dyDescent="0.25">
      <c r="A2" s="180" t="s">
        <v>160</v>
      </c>
      <c r="B2" s="180"/>
      <c r="C2" s="180"/>
      <c r="D2" s="180"/>
      <c r="E2" s="180"/>
      <c r="F2" s="180"/>
    </row>
    <row r="3" spans="1:13" ht="15" x14ac:dyDescent="0.25">
      <c r="A3" s="180" t="s">
        <v>131</v>
      </c>
      <c r="B3" s="180"/>
      <c r="C3" s="180"/>
      <c r="D3" s="180"/>
      <c r="E3" s="180"/>
      <c r="F3" s="180"/>
    </row>
    <row r="4" spans="1:13" ht="65.25" customHeight="1" x14ac:dyDescent="0.25">
      <c r="A4" s="181" t="s">
        <v>161</v>
      </c>
      <c r="B4" s="181"/>
      <c r="C4" s="181"/>
      <c r="D4" s="181"/>
      <c r="E4" s="181"/>
      <c r="F4" s="181"/>
      <c r="G4" s="181"/>
      <c r="H4" s="181"/>
      <c r="I4" s="181"/>
      <c r="J4" s="181"/>
      <c r="K4" s="181"/>
      <c r="L4" s="181"/>
      <c r="M4" s="181"/>
    </row>
    <row r="5" spans="1:13" ht="15" x14ac:dyDescent="0.25">
      <c r="A5" s="180" t="s">
        <v>162</v>
      </c>
      <c r="B5" s="180"/>
      <c r="C5" s="180"/>
      <c r="D5" s="180"/>
      <c r="E5" s="180"/>
      <c r="F5" s="180"/>
    </row>
    <row r="6" spans="1:13" ht="39.75" customHeight="1" x14ac:dyDescent="0.25">
      <c r="A6" s="182" t="s">
        <v>163</v>
      </c>
      <c r="B6" s="182"/>
      <c r="C6" s="182"/>
      <c r="D6" s="182"/>
      <c r="E6" s="182"/>
      <c r="F6" s="182"/>
      <c r="G6" s="182"/>
      <c r="H6" s="182"/>
      <c r="I6" s="182"/>
      <c r="J6" s="182"/>
      <c r="K6" s="182"/>
      <c r="L6" s="182"/>
      <c r="M6" s="182"/>
    </row>
    <row r="7" spans="1:13" ht="15" customHeight="1" x14ac:dyDescent="0.25">
      <c r="A7" s="121"/>
      <c r="B7" s="121"/>
      <c r="C7" s="121"/>
      <c r="D7" s="121"/>
      <c r="E7" s="121"/>
      <c r="F7" s="121"/>
      <c r="G7" s="121"/>
      <c r="H7" s="121"/>
      <c r="I7" s="121"/>
      <c r="J7" s="121"/>
      <c r="K7" s="121"/>
      <c r="L7" s="121"/>
      <c r="M7" s="121"/>
    </row>
    <row r="8" spans="1:13" ht="15" customHeight="1" x14ac:dyDescent="0.25">
      <c r="A8" s="121"/>
      <c r="B8" s="121"/>
      <c r="C8" s="121"/>
      <c r="D8" s="121"/>
      <c r="E8" s="121"/>
      <c r="F8" s="121"/>
      <c r="G8" s="121"/>
      <c r="H8" s="121"/>
      <c r="I8" s="121"/>
      <c r="J8" s="121"/>
      <c r="K8" s="121"/>
      <c r="L8" s="121"/>
      <c r="M8" s="121"/>
    </row>
    <row r="9" spans="1:13" ht="15" customHeight="1" x14ac:dyDescent="0.25">
      <c r="A9" s="121"/>
      <c r="B9" s="121"/>
      <c r="C9" s="121"/>
      <c r="D9" s="121"/>
      <c r="E9" s="121"/>
      <c r="F9" s="121"/>
      <c r="G9" s="121"/>
      <c r="H9" s="121"/>
      <c r="I9" s="121"/>
      <c r="J9" s="121"/>
      <c r="K9" s="121"/>
      <c r="L9" s="121"/>
      <c r="M9" s="121"/>
    </row>
    <row r="10" spans="1:13" ht="15" x14ac:dyDescent="0.25">
      <c r="A10" s="180" t="s">
        <v>164</v>
      </c>
      <c r="B10" s="180"/>
      <c r="C10" s="180"/>
      <c r="D10" s="180"/>
      <c r="E10" s="180"/>
      <c r="F10" s="180"/>
    </row>
    <row r="11" spans="1:13" ht="65.25" customHeight="1" x14ac:dyDescent="0.25">
      <c r="A11" s="179" t="s">
        <v>165</v>
      </c>
      <c r="B11" s="179"/>
      <c r="C11" s="179"/>
      <c r="D11" s="179"/>
      <c r="E11" s="179"/>
      <c r="F11" s="179"/>
      <c r="G11" s="179"/>
      <c r="H11" s="179"/>
      <c r="I11" s="179"/>
      <c r="J11" s="179"/>
      <c r="K11" s="179"/>
      <c r="L11" s="179"/>
      <c r="M11" s="179"/>
    </row>
    <row r="12" spans="1:13" ht="15" x14ac:dyDescent="0.25">
      <c r="A12" s="120" t="s">
        <v>211</v>
      </c>
    </row>
    <row r="13" spans="1:13" ht="15" x14ac:dyDescent="0.25"/>
    <row r="14" spans="1:13" ht="15" x14ac:dyDescent="0.25"/>
    <row r="15" spans="1:13" ht="15" x14ac:dyDescent="0.25"/>
    <row r="16" spans="1:13" ht="15"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sheetData>
  <mergeCells count="7">
    <mergeCell ref="A11:M11"/>
    <mergeCell ref="A2:F2"/>
    <mergeCell ref="A3:F3"/>
    <mergeCell ref="A4:M4"/>
    <mergeCell ref="A5:F5"/>
    <mergeCell ref="A6:M6"/>
    <mergeCell ref="A10:F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37"/>
  <sheetViews>
    <sheetView topLeftCell="A16" workbookViewId="0">
      <selection activeCell="A37" sqref="A37"/>
    </sheetView>
  </sheetViews>
  <sheetFormatPr baseColWidth="10" defaultColWidth="9.140625" defaultRowHeight="16.5" x14ac:dyDescent="0.3"/>
  <cols>
    <col min="1" max="17" width="9.140625" style="2"/>
    <col min="18" max="18" width="14.5703125" style="2" bestFit="1" customWidth="1"/>
    <col min="19" max="16384" width="9.140625" style="2"/>
  </cols>
  <sheetData>
    <row r="1" spans="1:1" x14ac:dyDescent="0.3">
      <c r="A1" s="1" t="s">
        <v>0</v>
      </c>
    </row>
    <row r="2" spans="1:1" x14ac:dyDescent="0.3">
      <c r="A2" s="5"/>
    </row>
    <row r="26" spans="1:12" x14ac:dyDescent="0.3">
      <c r="A26" s="6"/>
      <c r="B26" s="6" t="s">
        <v>3</v>
      </c>
      <c r="C26" s="6" t="s">
        <v>4</v>
      </c>
      <c r="D26" s="6" t="s">
        <v>5</v>
      </c>
      <c r="E26" s="6" t="s">
        <v>6</v>
      </c>
      <c r="F26" s="6" t="s">
        <v>7</v>
      </c>
      <c r="G26" s="6" t="s">
        <v>8</v>
      </c>
      <c r="H26" s="6" t="s">
        <v>9</v>
      </c>
      <c r="I26" s="6" t="s">
        <v>10</v>
      </c>
      <c r="J26" s="6" t="s">
        <v>11</v>
      </c>
      <c r="K26" s="6" t="s">
        <v>168</v>
      </c>
      <c r="L26" s="6" t="s">
        <v>169</v>
      </c>
    </row>
    <row r="27" spans="1:12" x14ac:dyDescent="0.3">
      <c r="A27" s="3" t="s">
        <v>12</v>
      </c>
      <c r="B27" s="4">
        <v>9719</v>
      </c>
      <c r="C27" s="4">
        <v>9657</v>
      </c>
      <c r="D27" s="4">
        <v>9480</v>
      </c>
      <c r="E27" s="4">
        <v>8917</v>
      </c>
      <c r="F27" s="4">
        <v>8166</v>
      </c>
      <c r="G27" s="4">
        <v>7961</v>
      </c>
      <c r="H27" s="4">
        <v>7914</v>
      </c>
      <c r="I27" s="4">
        <v>8082</v>
      </c>
      <c r="J27" s="4">
        <v>8328</v>
      </c>
      <c r="K27" s="4">
        <v>8428</v>
      </c>
      <c r="L27" s="4">
        <v>8565</v>
      </c>
    </row>
    <row r="28" spans="1:12" x14ac:dyDescent="0.3">
      <c r="A28" s="3" t="s">
        <v>13</v>
      </c>
      <c r="B28" s="4">
        <v>5988</v>
      </c>
      <c r="C28" s="4">
        <v>6083</v>
      </c>
      <c r="D28" s="4">
        <v>5624</v>
      </c>
      <c r="E28" s="4">
        <v>5319</v>
      </c>
      <c r="F28" s="4">
        <v>4976</v>
      </c>
      <c r="G28" s="4">
        <v>4805</v>
      </c>
      <c r="H28" s="4">
        <v>4583</v>
      </c>
      <c r="I28" s="4">
        <v>4574</v>
      </c>
      <c r="J28" s="4">
        <v>4696</v>
      </c>
      <c r="K28" s="4">
        <v>4817</v>
      </c>
      <c r="L28" s="4">
        <v>5285</v>
      </c>
    </row>
    <row r="29" spans="1:12" x14ac:dyDescent="0.3">
      <c r="A29" s="3" t="s">
        <v>14</v>
      </c>
      <c r="B29" s="4">
        <v>2792</v>
      </c>
      <c r="C29" s="4">
        <v>3080</v>
      </c>
      <c r="D29" s="4">
        <v>3493</v>
      </c>
      <c r="E29" s="4">
        <v>3415</v>
      </c>
      <c r="F29" s="4">
        <v>3171</v>
      </c>
      <c r="G29" s="4">
        <v>3378</v>
      </c>
      <c r="H29" s="4">
        <v>3563</v>
      </c>
      <c r="I29" s="4">
        <v>3820</v>
      </c>
      <c r="J29" s="4">
        <v>4138</v>
      </c>
      <c r="K29" s="4">
        <v>4231</v>
      </c>
      <c r="L29" s="4">
        <v>5140</v>
      </c>
    </row>
    <row r="30" spans="1:12" x14ac:dyDescent="0.3">
      <c r="A30" s="3" t="s">
        <v>15</v>
      </c>
      <c r="B30" s="4">
        <v>512</v>
      </c>
      <c r="C30" s="4">
        <v>651</v>
      </c>
      <c r="D30" s="4">
        <v>687</v>
      </c>
      <c r="E30" s="4">
        <v>694</v>
      </c>
      <c r="F30" s="4">
        <v>800</v>
      </c>
      <c r="G30" s="4">
        <v>845</v>
      </c>
      <c r="H30" s="4">
        <v>915</v>
      </c>
      <c r="I30" s="4">
        <v>999</v>
      </c>
      <c r="J30" s="4">
        <v>1114</v>
      </c>
      <c r="K30" s="4">
        <v>1494</v>
      </c>
      <c r="L30" s="4">
        <v>2511</v>
      </c>
    </row>
    <row r="31" spans="1:12" x14ac:dyDescent="0.3">
      <c r="A31" s="3" t="s">
        <v>16</v>
      </c>
      <c r="B31" s="4">
        <v>747</v>
      </c>
      <c r="C31" s="4">
        <v>867</v>
      </c>
      <c r="D31" s="4">
        <v>868</v>
      </c>
      <c r="E31" s="4">
        <v>913</v>
      </c>
      <c r="F31" s="4">
        <v>1013</v>
      </c>
      <c r="G31" s="4">
        <v>1167</v>
      </c>
      <c r="H31" s="4">
        <v>1201</v>
      </c>
      <c r="I31" s="4">
        <v>1276</v>
      </c>
      <c r="J31" s="4">
        <v>1389</v>
      </c>
      <c r="K31" s="4">
        <v>1513</v>
      </c>
      <c r="L31" s="4">
        <v>2256</v>
      </c>
    </row>
    <row r="32" spans="1:12" x14ac:dyDescent="0.3">
      <c r="A32" s="7"/>
      <c r="B32" s="8">
        <v>19758</v>
      </c>
      <c r="C32" s="8">
        <v>20338</v>
      </c>
      <c r="D32" s="8">
        <v>20152</v>
      </c>
      <c r="E32" s="8">
        <v>19258</v>
      </c>
      <c r="F32" s="8">
        <v>18126</v>
      </c>
      <c r="G32" s="8">
        <v>18156</v>
      </c>
      <c r="H32" s="8">
        <v>18176</v>
      </c>
      <c r="I32" s="8">
        <v>18751</v>
      </c>
      <c r="J32" s="8">
        <v>19665</v>
      </c>
      <c r="K32" s="8">
        <v>20483</v>
      </c>
      <c r="L32" s="8">
        <v>23757</v>
      </c>
    </row>
    <row r="33" spans="1:1" x14ac:dyDescent="0.3">
      <c r="A33" s="109" t="s">
        <v>170</v>
      </c>
    </row>
    <row r="34" spans="1:1" x14ac:dyDescent="0.3">
      <c r="A34" s="109" t="s">
        <v>155</v>
      </c>
    </row>
    <row r="35" spans="1:1" x14ac:dyDescent="0.3">
      <c r="A35" s="110" t="s">
        <v>154</v>
      </c>
    </row>
    <row r="37" spans="1:1" x14ac:dyDescent="0.3">
      <c r="A37" s="120" t="s">
        <v>211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27"/>
  <sheetViews>
    <sheetView workbookViewId="0">
      <selection activeCell="A27" sqref="A27"/>
    </sheetView>
  </sheetViews>
  <sheetFormatPr baseColWidth="10" defaultRowHeight="16.5" x14ac:dyDescent="0.3"/>
  <cols>
    <col min="1" max="1" width="15" style="2" customWidth="1"/>
    <col min="2" max="7" width="11.42578125" style="2"/>
    <col min="8" max="8" width="30.5703125" style="2" customWidth="1"/>
    <col min="9" max="9" width="30" style="2" bestFit="1" customWidth="1"/>
    <col min="10" max="16384" width="11.42578125" style="2"/>
  </cols>
  <sheetData>
    <row r="1" spans="1:15" x14ac:dyDescent="0.3">
      <c r="A1" s="12" t="s">
        <v>26</v>
      </c>
      <c r="H1" s="19" t="s">
        <v>33</v>
      </c>
    </row>
    <row r="2" spans="1:15" x14ac:dyDescent="0.3">
      <c r="A2" s="6"/>
      <c r="B2" s="20" t="s">
        <v>168</v>
      </c>
      <c r="C2" s="20" t="s">
        <v>169</v>
      </c>
      <c r="D2" s="183" t="s">
        <v>25</v>
      </c>
      <c r="E2" s="183"/>
      <c r="H2" s="20"/>
      <c r="I2" s="20"/>
      <c r="J2" s="20" t="s">
        <v>8</v>
      </c>
      <c r="K2" s="20" t="s">
        <v>9</v>
      </c>
      <c r="L2" s="20" t="s">
        <v>10</v>
      </c>
      <c r="M2" s="20" t="s">
        <v>11</v>
      </c>
      <c r="N2" s="20" t="s">
        <v>168</v>
      </c>
      <c r="O2" s="20" t="s">
        <v>169</v>
      </c>
    </row>
    <row r="3" spans="1:15" x14ac:dyDescent="0.3">
      <c r="A3" s="3" t="s">
        <v>20</v>
      </c>
      <c r="B3" s="9">
        <v>1852</v>
      </c>
      <c r="C3" s="9">
        <v>2142</v>
      </c>
      <c r="D3" s="9">
        <f t="shared" ref="D3:D8" si="0">C3-B3</f>
        <v>290</v>
      </c>
      <c r="E3" s="10">
        <f t="shared" ref="E3:E8" si="1">(C3-B3)/B3</f>
        <v>0.15658747300215983</v>
      </c>
      <c r="H3" s="184" t="s">
        <v>23</v>
      </c>
      <c r="I3" s="26" t="s">
        <v>30</v>
      </c>
      <c r="J3" s="26">
        <v>5390</v>
      </c>
      <c r="K3" s="26">
        <v>5679</v>
      </c>
      <c r="L3" s="26">
        <v>6095</v>
      </c>
      <c r="M3" s="26">
        <v>6641</v>
      </c>
      <c r="N3" s="26">
        <v>7238</v>
      </c>
      <c r="O3" s="26">
        <v>9907</v>
      </c>
    </row>
    <row r="4" spans="1:15" x14ac:dyDescent="0.3">
      <c r="A4" s="3" t="s">
        <v>18</v>
      </c>
      <c r="B4" s="9">
        <v>2371</v>
      </c>
      <c r="C4" s="9">
        <v>2573</v>
      </c>
      <c r="D4" s="9">
        <f t="shared" si="0"/>
        <v>202</v>
      </c>
      <c r="E4" s="10">
        <f t="shared" si="1"/>
        <v>8.5196119780683255E-2</v>
      </c>
      <c r="H4" s="184"/>
      <c r="I4" s="26" t="s">
        <v>31</v>
      </c>
      <c r="J4" s="26">
        <v>18156</v>
      </c>
      <c r="K4" s="26">
        <v>18176</v>
      </c>
      <c r="L4" s="26">
        <v>18751</v>
      </c>
      <c r="M4" s="26">
        <v>19665</v>
      </c>
      <c r="N4" s="26">
        <v>20483</v>
      </c>
      <c r="O4" s="26">
        <v>23757</v>
      </c>
    </row>
    <row r="5" spans="1:15" x14ac:dyDescent="0.3">
      <c r="A5" s="3" t="s">
        <v>22</v>
      </c>
      <c r="B5" s="9">
        <v>1796</v>
      </c>
      <c r="C5" s="9">
        <v>1935</v>
      </c>
      <c r="D5" s="9">
        <f t="shared" si="0"/>
        <v>139</v>
      </c>
      <c r="E5" s="10">
        <f t="shared" si="1"/>
        <v>7.7394209354120266E-2</v>
      </c>
      <c r="H5" s="185"/>
      <c r="I5" s="27" t="s">
        <v>32</v>
      </c>
      <c r="J5" s="28">
        <f>J3/J4</f>
        <v>0.29687155761180878</v>
      </c>
      <c r="K5" s="28">
        <f t="shared" ref="K5:O5" si="2">K3/K4</f>
        <v>0.31244498239436619</v>
      </c>
      <c r="L5" s="28">
        <f t="shared" si="2"/>
        <v>0.32504933070236253</v>
      </c>
      <c r="M5" s="28">
        <f t="shared" si="2"/>
        <v>0.33770658530383929</v>
      </c>
      <c r="N5" s="28">
        <f t="shared" si="2"/>
        <v>0.35336620612215008</v>
      </c>
      <c r="O5" s="28">
        <f t="shared" si="2"/>
        <v>0.41701393273561477</v>
      </c>
    </row>
    <row r="6" spans="1:15" x14ac:dyDescent="0.3">
      <c r="A6" s="3" t="s">
        <v>19</v>
      </c>
      <c r="B6" s="9">
        <v>6613</v>
      </c>
      <c r="C6" s="9">
        <v>7974</v>
      </c>
      <c r="D6" s="9">
        <f t="shared" si="0"/>
        <v>1361</v>
      </c>
      <c r="E6" s="10">
        <f t="shared" si="1"/>
        <v>0.20580674429154694</v>
      </c>
      <c r="H6" s="186" t="s">
        <v>24</v>
      </c>
      <c r="I6" s="2" t="s">
        <v>30</v>
      </c>
      <c r="J6" s="2">
        <v>144013</v>
      </c>
      <c r="K6" s="2">
        <v>152454</v>
      </c>
      <c r="L6" s="2">
        <v>166304</v>
      </c>
      <c r="M6" s="2">
        <v>179800</v>
      </c>
      <c r="N6" s="2">
        <v>203846</v>
      </c>
      <c r="O6" s="2">
        <v>323331</v>
      </c>
    </row>
    <row r="7" spans="1:15" x14ac:dyDescent="0.3">
      <c r="A7" s="3" t="s">
        <v>21</v>
      </c>
      <c r="B7" s="9">
        <v>2303</v>
      </c>
      <c r="C7" s="9">
        <v>2505</v>
      </c>
      <c r="D7" s="9">
        <f t="shared" si="0"/>
        <v>202</v>
      </c>
      <c r="E7" s="10">
        <f t="shared" si="1"/>
        <v>8.7711680416847584E-2</v>
      </c>
      <c r="H7" s="186"/>
      <c r="I7" s="2" t="s">
        <v>31</v>
      </c>
      <c r="J7" s="2">
        <v>405205</v>
      </c>
      <c r="K7" s="2">
        <v>412266</v>
      </c>
      <c r="L7" s="2">
        <v>429906</v>
      </c>
      <c r="M7" s="2">
        <v>448127</v>
      </c>
      <c r="N7" s="2">
        <v>478803</v>
      </c>
      <c r="O7" s="2">
        <v>629635</v>
      </c>
    </row>
    <row r="8" spans="1:15" x14ac:dyDescent="0.3">
      <c r="A8" s="3" t="s">
        <v>17</v>
      </c>
      <c r="B8" s="9">
        <v>5548</v>
      </c>
      <c r="C8" s="9">
        <v>6628</v>
      </c>
      <c r="D8" s="9">
        <f t="shared" si="0"/>
        <v>1080</v>
      </c>
      <c r="E8" s="10">
        <f t="shared" si="1"/>
        <v>0.19466474405191059</v>
      </c>
      <c r="H8" s="186"/>
      <c r="I8" s="7" t="s">
        <v>32</v>
      </c>
      <c r="J8" s="25">
        <f>J6/J7</f>
        <v>0.35540775656766327</v>
      </c>
      <c r="K8" s="25">
        <f t="shared" ref="K8" si="3">K6/K7</f>
        <v>0.36979522929370845</v>
      </c>
      <c r="L8" s="25">
        <f t="shared" ref="L8" si="4">L6/L7</f>
        <v>0.38683805296971896</v>
      </c>
      <c r="M8" s="25">
        <f t="shared" ref="M8:O8" si="5">M6/M7</f>
        <v>0.40122554543689626</v>
      </c>
      <c r="N8" s="25">
        <f t="shared" si="5"/>
        <v>0.42574085793113242</v>
      </c>
      <c r="O8" s="25">
        <f t="shared" si="5"/>
        <v>0.51352132584751486</v>
      </c>
    </row>
    <row r="9" spans="1:15" x14ac:dyDescent="0.3">
      <c r="A9" s="7" t="s">
        <v>23</v>
      </c>
      <c r="B9" s="11">
        <v>20483</v>
      </c>
      <c r="C9" s="11">
        <v>23757</v>
      </c>
      <c r="D9" s="11">
        <f t="shared" ref="D9:D10" si="6">C9-B9</f>
        <v>3274</v>
      </c>
      <c r="E9" s="18">
        <f t="shared" ref="E9:E10" si="7">(C9-B9)/B9</f>
        <v>0.15983986720695212</v>
      </c>
      <c r="H9" s="124" t="s">
        <v>172</v>
      </c>
      <c r="I9" s="125"/>
      <c r="J9" s="126"/>
      <c r="K9" s="126"/>
      <c r="L9" s="126"/>
      <c r="M9" s="126"/>
      <c r="N9" s="123"/>
      <c r="O9" s="123"/>
    </row>
    <row r="10" spans="1:15" x14ac:dyDescent="0.3">
      <c r="A10" s="7" t="s">
        <v>24</v>
      </c>
      <c r="B10" s="11">
        <v>478803</v>
      </c>
      <c r="C10" s="11">
        <v>629635</v>
      </c>
      <c r="D10" s="11">
        <f t="shared" si="6"/>
        <v>150832</v>
      </c>
      <c r="E10" s="18">
        <f t="shared" si="7"/>
        <v>0.31501891174449614</v>
      </c>
      <c r="H10" s="109" t="s">
        <v>158</v>
      </c>
    </row>
    <row r="12" spans="1:15" x14ac:dyDescent="0.3">
      <c r="A12" s="19" t="s">
        <v>29</v>
      </c>
      <c r="H12" s="19" t="s">
        <v>173</v>
      </c>
    </row>
    <row r="13" spans="1:15" x14ac:dyDescent="0.3">
      <c r="A13" s="6"/>
      <c r="B13" s="20" t="s">
        <v>168</v>
      </c>
      <c r="C13" s="20" t="s">
        <v>169</v>
      </c>
      <c r="D13" s="183" t="s">
        <v>25</v>
      </c>
      <c r="E13" s="183"/>
      <c r="H13" s="6"/>
      <c r="I13" s="20" t="s">
        <v>20</v>
      </c>
      <c r="J13" s="20" t="s">
        <v>18</v>
      </c>
      <c r="K13" s="20" t="s">
        <v>22</v>
      </c>
      <c r="L13" s="20" t="s">
        <v>19</v>
      </c>
      <c r="M13" s="20" t="s">
        <v>21</v>
      </c>
      <c r="N13" s="20" t="s">
        <v>17</v>
      </c>
      <c r="O13" s="20" t="s">
        <v>23</v>
      </c>
    </row>
    <row r="14" spans="1:15" x14ac:dyDescent="0.3">
      <c r="A14" s="3" t="s">
        <v>12</v>
      </c>
      <c r="B14" s="9">
        <v>8428</v>
      </c>
      <c r="C14" s="9">
        <v>8565</v>
      </c>
      <c r="D14" s="9">
        <f>C14-B14</f>
        <v>137</v>
      </c>
      <c r="E14" s="10">
        <f>(C14-B14)/B14</f>
        <v>1.6255339345040341E-2</v>
      </c>
      <c r="H14" s="2" t="s">
        <v>12</v>
      </c>
      <c r="I14" s="9">
        <v>575</v>
      </c>
      <c r="J14" s="9">
        <v>1360</v>
      </c>
      <c r="K14" s="9">
        <v>710</v>
      </c>
      <c r="L14" s="9">
        <v>2837</v>
      </c>
      <c r="M14" s="9">
        <v>1369</v>
      </c>
      <c r="N14" s="9">
        <v>1714</v>
      </c>
      <c r="O14" s="9">
        <v>8565</v>
      </c>
    </row>
    <row r="15" spans="1:15" x14ac:dyDescent="0.3">
      <c r="A15" s="13" t="s">
        <v>13</v>
      </c>
      <c r="B15" s="14">
        <v>4817</v>
      </c>
      <c r="C15" s="14">
        <v>5285</v>
      </c>
      <c r="D15" s="9">
        <f t="shared" ref="D15:D21" si="8">C15-B15</f>
        <v>468</v>
      </c>
      <c r="E15" s="10">
        <f t="shared" ref="E15:E21" si="9">(C15-B15)/B15</f>
        <v>9.7155906165663275E-2</v>
      </c>
      <c r="H15" s="2" t="s">
        <v>13</v>
      </c>
      <c r="I15" s="9">
        <v>468</v>
      </c>
      <c r="J15" s="9">
        <v>576</v>
      </c>
      <c r="K15" s="9">
        <v>324</v>
      </c>
      <c r="L15" s="9">
        <v>1952</v>
      </c>
      <c r="M15" s="9">
        <v>594</v>
      </c>
      <c r="N15" s="9">
        <v>1371</v>
      </c>
      <c r="O15" s="9">
        <v>5285</v>
      </c>
    </row>
    <row r="16" spans="1:15" ht="17.25" thickBot="1" x14ac:dyDescent="0.35">
      <c r="A16" s="15" t="s">
        <v>27</v>
      </c>
      <c r="B16" s="16">
        <f>SUM(B14:B15)</f>
        <v>13245</v>
      </c>
      <c r="C16" s="16">
        <f>SUM(C14:C15)</f>
        <v>13850</v>
      </c>
      <c r="D16" s="16">
        <f t="shared" si="8"/>
        <v>605</v>
      </c>
      <c r="E16" s="17">
        <f t="shared" si="9"/>
        <v>4.5677614194035487E-2</v>
      </c>
      <c r="H16" s="31" t="s">
        <v>35</v>
      </c>
      <c r="I16" s="32">
        <f>SUM(I14:I15)</f>
        <v>1043</v>
      </c>
      <c r="J16" s="32">
        <f t="shared" ref="J16:O16" si="10">SUM(J14:J15)</f>
        <v>1936</v>
      </c>
      <c r="K16" s="32">
        <f t="shared" si="10"/>
        <v>1034</v>
      </c>
      <c r="L16" s="32">
        <f t="shared" si="10"/>
        <v>4789</v>
      </c>
      <c r="M16" s="32">
        <f t="shared" si="10"/>
        <v>1963</v>
      </c>
      <c r="N16" s="32">
        <f t="shared" si="10"/>
        <v>3085</v>
      </c>
      <c r="O16" s="32">
        <f t="shared" si="10"/>
        <v>13850</v>
      </c>
    </row>
    <row r="17" spans="1:15" ht="17.25" thickBot="1" x14ac:dyDescent="0.35">
      <c r="A17" s="3" t="s">
        <v>14</v>
      </c>
      <c r="B17" s="9">
        <v>4231</v>
      </c>
      <c r="C17" s="9">
        <v>5140</v>
      </c>
      <c r="D17" s="9">
        <f t="shared" si="8"/>
        <v>909</v>
      </c>
      <c r="E17" s="10">
        <f t="shared" si="9"/>
        <v>0.21484282675490426</v>
      </c>
      <c r="H17" s="34" t="s">
        <v>37</v>
      </c>
      <c r="I17" s="35">
        <f>I16/I23</f>
        <v>0.48692810457516339</v>
      </c>
      <c r="J17" s="36">
        <f t="shared" ref="J17:O17" si="11">J16/J23</f>
        <v>0.75242907112320245</v>
      </c>
      <c r="K17" s="36">
        <f t="shared" si="11"/>
        <v>0.53436692506459949</v>
      </c>
      <c r="L17" s="36">
        <f t="shared" si="11"/>
        <v>0.60057687484324052</v>
      </c>
      <c r="M17" s="36">
        <f t="shared" si="11"/>
        <v>0.78363273453093807</v>
      </c>
      <c r="N17" s="35">
        <f t="shared" si="11"/>
        <v>0.46544960772480387</v>
      </c>
      <c r="O17" s="35">
        <f t="shared" si="11"/>
        <v>0.58298606726438529</v>
      </c>
    </row>
    <row r="18" spans="1:15" x14ac:dyDescent="0.3">
      <c r="A18" s="3" t="s">
        <v>15</v>
      </c>
      <c r="B18" s="9">
        <v>1494</v>
      </c>
      <c r="C18" s="9">
        <v>2511</v>
      </c>
      <c r="D18" s="9">
        <f t="shared" si="8"/>
        <v>1017</v>
      </c>
      <c r="E18" s="10">
        <f t="shared" si="9"/>
        <v>0.68072289156626509</v>
      </c>
      <c r="H18" s="2" t="s">
        <v>14</v>
      </c>
      <c r="I18" s="9">
        <v>318</v>
      </c>
      <c r="J18" s="9">
        <v>433</v>
      </c>
      <c r="K18" s="9">
        <v>447</v>
      </c>
      <c r="L18" s="9">
        <v>1689</v>
      </c>
      <c r="M18" s="9">
        <v>388</v>
      </c>
      <c r="N18" s="9">
        <v>1865</v>
      </c>
      <c r="O18" s="9">
        <v>5140</v>
      </c>
    </row>
    <row r="19" spans="1:15" x14ac:dyDescent="0.3">
      <c r="A19" s="3" t="s">
        <v>16</v>
      </c>
      <c r="B19" s="9">
        <v>1513</v>
      </c>
      <c r="C19" s="9">
        <v>2256</v>
      </c>
      <c r="D19" s="9">
        <f t="shared" si="8"/>
        <v>743</v>
      </c>
      <c r="E19" s="10">
        <f t="shared" si="9"/>
        <v>0.4910773298083278</v>
      </c>
      <c r="H19" s="2" t="s">
        <v>15</v>
      </c>
      <c r="I19" s="9">
        <v>366</v>
      </c>
      <c r="J19" s="9">
        <v>183</v>
      </c>
      <c r="K19" s="9">
        <v>259</v>
      </c>
      <c r="L19" s="9">
        <v>702</v>
      </c>
      <c r="M19" s="9">
        <v>86</v>
      </c>
      <c r="N19" s="9">
        <v>915</v>
      </c>
      <c r="O19" s="9">
        <v>2511</v>
      </c>
    </row>
    <row r="20" spans="1:15" ht="17.25" thickBot="1" x14ac:dyDescent="0.35">
      <c r="A20" s="15" t="s">
        <v>28</v>
      </c>
      <c r="B20" s="16">
        <f>SUM(B17:B19)</f>
        <v>7238</v>
      </c>
      <c r="C20" s="16">
        <f>SUM(C17:C19)</f>
        <v>9907</v>
      </c>
      <c r="D20" s="16">
        <f t="shared" si="8"/>
        <v>2669</v>
      </c>
      <c r="E20" s="17">
        <f t="shared" si="9"/>
        <v>0.36874827300359214</v>
      </c>
      <c r="H20" s="2" t="s">
        <v>16</v>
      </c>
      <c r="I20" s="9">
        <v>415</v>
      </c>
      <c r="J20" s="9">
        <v>21</v>
      </c>
      <c r="K20" s="9">
        <v>195</v>
      </c>
      <c r="L20" s="9">
        <v>794</v>
      </c>
      <c r="M20" s="9">
        <v>68</v>
      </c>
      <c r="N20" s="9">
        <v>763</v>
      </c>
      <c r="O20" s="9">
        <v>2256</v>
      </c>
    </row>
    <row r="21" spans="1:15" x14ac:dyDescent="0.3">
      <c r="A21" s="21" t="s">
        <v>23</v>
      </c>
      <c r="B21" s="22">
        <f>B16+B20</f>
        <v>20483</v>
      </c>
      <c r="C21" s="22">
        <f>C16+C20</f>
        <v>23757</v>
      </c>
      <c r="D21" s="23">
        <f t="shared" si="8"/>
        <v>3274</v>
      </c>
      <c r="E21" s="24">
        <f t="shared" si="9"/>
        <v>0.15983986720695212</v>
      </c>
      <c r="H21" s="31" t="s">
        <v>36</v>
      </c>
      <c r="I21" s="32">
        <f>SUM(I18:I20)</f>
        <v>1099</v>
      </c>
      <c r="J21" s="32">
        <f t="shared" ref="J21:O21" si="12">SUM(J18:J20)</f>
        <v>637</v>
      </c>
      <c r="K21" s="32">
        <f t="shared" si="12"/>
        <v>901</v>
      </c>
      <c r="L21" s="32">
        <f t="shared" si="12"/>
        <v>3185</v>
      </c>
      <c r="M21" s="32">
        <f t="shared" si="12"/>
        <v>542</v>
      </c>
      <c r="N21" s="32">
        <f t="shared" si="12"/>
        <v>3543</v>
      </c>
      <c r="O21" s="32">
        <f t="shared" si="12"/>
        <v>9907</v>
      </c>
    </row>
    <row r="22" spans="1:15" ht="17.25" thickBot="1" x14ac:dyDescent="0.35">
      <c r="H22" s="34" t="s">
        <v>32</v>
      </c>
      <c r="I22" s="36">
        <f>I21/I23</f>
        <v>0.51307189542483655</v>
      </c>
      <c r="J22" s="36">
        <f t="shared" ref="J22:O22" si="13">J21/J23</f>
        <v>0.24757092887679752</v>
      </c>
      <c r="K22" s="36">
        <f t="shared" si="13"/>
        <v>0.46563307493540051</v>
      </c>
      <c r="L22" s="36">
        <f t="shared" si="13"/>
        <v>0.39942312515675948</v>
      </c>
      <c r="M22" s="36">
        <f t="shared" si="13"/>
        <v>0.21636726546906188</v>
      </c>
      <c r="N22" s="36">
        <f t="shared" si="13"/>
        <v>0.53455039227519618</v>
      </c>
      <c r="O22" s="36">
        <f t="shared" si="13"/>
        <v>0.41701393273561477</v>
      </c>
    </row>
    <row r="23" spans="1:15" ht="25.5" customHeight="1" x14ac:dyDescent="0.3">
      <c r="A23" s="187" t="s">
        <v>171</v>
      </c>
      <c r="B23" s="187"/>
      <c r="C23" s="187"/>
      <c r="D23" s="187"/>
      <c r="E23" s="187"/>
      <c r="F23" s="187"/>
      <c r="H23" s="33" t="s">
        <v>34</v>
      </c>
      <c r="I23" s="22">
        <v>2142</v>
      </c>
      <c r="J23" s="22">
        <v>2573</v>
      </c>
      <c r="K23" s="22">
        <v>1935</v>
      </c>
      <c r="L23" s="22">
        <v>7974</v>
      </c>
      <c r="M23" s="22">
        <v>2505</v>
      </c>
      <c r="N23" s="22">
        <v>6628</v>
      </c>
      <c r="O23" s="22">
        <v>23757</v>
      </c>
    </row>
    <row r="24" spans="1:15" x14ac:dyDescent="0.3">
      <c r="A24" s="109" t="s">
        <v>158</v>
      </c>
      <c r="H24" s="124" t="s">
        <v>174</v>
      </c>
      <c r="I24" s="112"/>
      <c r="J24" s="112"/>
      <c r="K24" s="112"/>
      <c r="L24" s="112"/>
      <c r="M24" s="112"/>
      <c r="N24" s="112"/>
      <c r="O24" s="112"/>
    </row>
    <row r="25" spans="1:15" x14ac:dyDescent="0.3">
      <c r="A25" s="110" t="s">
        <v>154</v>
      </c>
      <c r="H25" s="109" t="s">
        <v>166</v>
      </c>
    </row>
    <row r="26" spans="1:15" x14ac:dyDescent="0.3">
      <c r="H26" s="110" t="s">
        <v>154</v>
      </c>
    </row>
    <row r="27" spans="1:15" x14ac:dyDescent="0.3">
      <c r="A27" s="120" t="s">
        <v>211</v>
      </c>
    </row>
  </sheetData>
  <sortState ref="A3:E8">
    <sortCondition ref="A3"/>
  </sortState>
  <mergeCells count="5">
    <mergeCell ref="D2:E2"/>
    <mergeCell ref="D13:E13"/>
    <mergeCell ref="H3:H5"/>
    <mergeCell ref="H6:H8"/>
    <mergeCell ref="A23:F2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36"/>
  <sheetViews>
    <sheetView topLeftCell="A13" workbookViewId="0">
      <selection activeCell="A36" sqref="A36"/>
    </sheetView>
  </sheetViews>
  <sheetFormatPr baseColWidth="10" defaultRowHeight="15" x14ac:dyDescent="0.25"/>
  <sheetData>
    <row r="1" spans="1:10" ht="16.5" x14ac:dyDescent="0.3">
      <c r="A1" s="19" t="s">
        <v>57</v>
      </c>
    </row>
    <row r="2" spans="1:10" ht="27.75" customHeight="1" x14ac:dyDescent="0.25">
      <c r="A2" s="191" t="s">
        <v>38</v>
      </c>
      <c r="B2" s="191" t="s">
        <v>39</v>
      </c>
      <c r="C2" s="188" t="s">
        <v>40</v>
      </c>
      <c r="D2" s="189"/>
      <c r="E2" s="190"/>
      <c r="F2" s="191" t="s">
        <v>175</v>
      </c>
      <c r="G2" s="188" t="s">
        <v>56</v>
      </c>
      <c r="H2" s="189"/>
      <c r="I2" s="190"/>
    </row>
    <row r="3" spans="1:10" ht="27.75" customHeight="1" x14ac:dyDescent="0.25">
      <c r="A3" s="192"/>
      <c r="B3" s="192"/>
      <c r="C3" s="151">
        <v>2019</v>
      </c>
      <c r="D3" s="151">
        <v>2020</v>
      </c>
      <c r="E3" s="151" t="s">
        <v>25</v>
      </c>
      <c r="F3" s="192"/>
      <c r="G3" s="151">
        <v>2019</v>
      </c>
      <c r="H3" s="151">
        <v>2020</v>
      </c>
      <c r="I3" s="151" t="s">
        <v>25</v>
      </c>
    </row>
    <row r="4" spans="1:10" x14ac:dyDescent="0.25">
      <c r="A4" s="197" t="s">
        <v>41</v>
      </c>
      <c r="B4" s="152" t="s">
        <v>42</v>
      </c>
      <c r="C4" s="155">
        <v>8040</v>
      </c>
      <c r="D4" s="155">
        <v>7998</v>
      </c>
      <c r="E4" s="156">
        <f>(D4-C4)/C4</f>
        <v>-5.2238805970149255E-3</v>
      </c>
      <c r="F4" s="156">
        <f>D4/$D$22</f>
        <v>0.33665866902386665</v>
      </c>
      <c r="G4" s="155">
        <v>3640</v>
      </c>
      <c r="H4" s="155">
        <v>3376</v>
      </c>
      <c r="I4" s="157">
        <f>(H4-G4)/G4</f>
        <v>-7.2527472527472533E-2</v>
      </c>
      <c r="J4" s="168"/>
    </row>
    <row r="5" spans="1:10" x14ac:dyDescent="0.25">
      <c r="A5" s="198"/>
      <c r="B5" s="153" t="s">
        <v>43</v>
      </c>
      <c r="C5" s="158">
        <v>388</v>
      </c>
      <c r="D5" s="158">
        <v>567</v>
      </c>
      <c r="E5" s="159">
        <f t="shared" ref="E5:E22" si="0">(D5-C5)/C5</f>
        <v>0.46134020618556704</v>
      </c>
      <c r="F5" s="159">
        <f t="shared" ref="F5:F22" si="1">D5/$D$22</f>
        <v>2.3866649829523929E-2</v>
      </c>
      <c r="G5" s="158">
        <v>112</v>
      </c>
      <c r="H5" s="158">
        <v>206</v>
      </c>
      <c r="I5" s="160">
        <f t="shared" ref="I5:I22" si="2">(H5-G5)/G5</f>
        <v>0.8392857142857143</v>
      </c>
      <c r="J5" s="168"/>
    </row>
    <row r="6" spans="1:10" x14ac:dyDescent="0.25">
      <c r="A6" s="199"/>
      <c r="B6" s="154" t="s">
        <v>44</v>
      </c>
      <c r="C6" s="161">
        <f>C4+C5</f>
        <v>8428</v>
      </c>
      <c r="D6" s="161">
        <f>D4+D5</f>
        <v>8565</v>
      </c>
      <c r="E6" s="162">
        <f t="shared" si="0"/>
        <v>1.6255339345040341E-2</v>
      </c>
      <c r="F6" s="162">
        <f t="shared" si="1"/>
        <v>0.36052531885339056</v>
      </c>
      <c r="G6" s="161">
        <f>G4+G5</f>
        <v>3752</v>
      </c>
      <c r="H6" s="161">
        <f>H4+H5</f>
        <v>3582</v>
      </c>
      <c r="I6" s="162">
        <f t="shared" si="2"/>
        <v>-4.5309168443496799E-2</v>
      </c>
      <c r="J6" s="168"/>
    </row>
    <row r="7" spans="1:10" x14ac:dyDescent="0.25">
      <c r="A7" s="197" t="s">
        <v>45</v>
      </c>
      <c r="B7" s="152" t="s">
        <v>46</v>
      </c>
      <c r="C7" s="155">
        <v>2396</v>
      </c>
      <c r="D7" s="155">
        <v>2580</v>
      </c>
      <c r="E7" s="156">
        <f t="shared" si="0"/>
        <v>7.6794657762938229E-2</v>
      </c>
      <c r="F7" s="156">
        <f t="shared" si="1"/>
        <v>0.1085995706528602</v>
      </c>
      <c r="G7" s="163">
        <v>409</v>
      </c>
      <c r="H7" s="163">
        <v>400</v>
      </c>
      <c r="I7" s="156">
        <f t="shared" si="2"/>
        <v>-2.2004889975550123E-2</v>
      </c>
      <c r="J7" s="168"/>
    </row>
    <row r="8" spans="1:10" x14ac:dyDescent="0.25">
      <c r="A8" s="198"/>
      <c r="B8" s="153" t="s">
        <v>47</v>
      </c>
      <c r="C8" s="164">
        <v>1759</v>
      </c>
      <c r="D8" s="164">
        <v>1952</v>
      </c>
      <c r="E8" s="159">
        <f t="shared" si="0"/>
        <v>0.10972143263217737</v>
      </c>
      <c r="F8" s="159">
        <f t="shared" si="1"/>
        <v>8.2165256555962449E-2</v>
      </c>
      <c r="G8" s="158">
        <v>326</v>
      </c>
      <c r="H8" s="158">
        <v>359</v>
      </c>
      <c r="I8" s="159">
        <f t="shared" si="2"/>
        <v>0.10122699386503067</v>
      </c>
      <c r="J8" s="168"/>
    </row>
    <row r="9" spans="1:10" x14ac:dyDescent="0.25">
      <c r="A9" s="198"/>
      <c r="B9" s="153" t="s">
        <v>43</v>
      </c>
      <c r="C9" s="158">
        <v>662</v>
      </c>
      <c r="D9" s="158">
        <v>753</v>
      </c>
      <c r="E9" s="159">
        <f t="shared" si="0"/>
        <v>0.13746223564954682</v>
      </c>
      <c r="F9" s="159">
        <f t="shared" si="1"/>
        <v>3.1695921202171989E-2</v>
      </c>
      <c r="G9" s="158">
        <v>252</v>
      </c>
      <c r="H9" s="158">
        <v>350</v>
      </c>
      <c r="I9" s="159">
        <f t="shared" si="2"/>
        <v>0.3888888888888889</v>
      </c>
      <c r="J9" s="168"/>
    </row>
    <row r="10" spans="1:10" x14ac:dyDescent="0.25">
      <c r="A10" s="199"/>
      <c r="B10" s="154" t="s">
        <v>44</v>
      </c>
      <c r="C10" s="161">
        <f>C7+C8+C9</f>
        <v>4817</v>
      </c>
      <c r="D10" s="161">
        <f>D7+D8+D9</f>
        <v>5285</v>
      </c>
      <c r="E10" s="162">
        <f t="shared" si="0"/>
        <v>9.7155906165663275E-2</v>
      </c>
      <c r="F10" s="162">
        <f t="shared" si="1"/>
        <v>0.22246074841099464</v>
      </c>
      <c r="G10" s="161">
        <f>G7+G8+G9</f>
        <v>987</v>
      </c>
      <c r="H10" s="161">
        <f>H7+H8+H9</f>
        <v>1109</v>
      </c>
      <c r="I10" s="162">
        <f t="shared" si="2"/>
        <v>0.12360688956433637</v>
      </c>
      <c r="J10" s="168"/>
    </row>
    <row r="11" spans="1:10" x14ac:dyDescent="0.25">
      <c r="A11" s="197" t="s">
        <v>48</v>
      </c>
      <c r="B11" s="152" t="s">
        <v>49</v>
      </c>
      <c r="C11" s="155">
        <v>3632</v>
      </c>
      <c r="D11" s="155">
        <v>4323</v>
      </c>
      <c r="E11" s="156">
        <f t="shared" si="0"/>
        <v>0.1902533039647577</v>
      </c>
      <c r="F11" s="156">
        <f t="shared" si="1"/>
        <v>0.18196742012880415</v>
      </c>
      <c r="G11" s="155">
        <v>1520</v>
      </c>
      <c r="H11" s="155">
        <v>2097</v>
      </c>
      <c r="I11" s="156">
        <f t="shared" si="2"/>
        <v>0.37960526315789472</v>
      </c>
      <c r="J11" s="168"/>
    </row>
    <row r="12" spans="1:10" x14ac:dyDescent="0.25">
      <c r="A12" s="198"/>
      <c r="B12" s="153" t="s">
        <v>50</v>
      </c>
      <c r="C12" s="158">
        <v>398</v>
      </c>
      <c r="D12" s="158">
        <v>375</v>
      </c>
      <c r="E12" s="159">
        <f t="shared" si="0"/>
        <v>-5.7788944723618091E-2</v>
      </c>
      <c r="F12" s="159">
        <f t="shared" si="1"/>
        <v>1.5784821315822706E-2</v>
      </c>
      <c r="G12" s="158">
        <v>306</v>
      </c>
      <c r="H12" s="158">
        <v>108</v>
      </c>
      <c r="I12" s="159">
        <f t="shared" si="2"/>
        <v>-0.6470588235294118</v>
      </c>
      <c r="J12" s="168"/>
    </row>
    <row r="13" spans="1:10" x14ac:dyDescent="0.25">
      <c r="A13" s="198"/>
      <c r="B13" s="153" t="s">
        <v>43</v>
      </c>
      <c r="C13" s="158">
        <v>201</v>
      </c>
      <c r="D13" s="158">
        <v>442</v>
      </c>
      <c r="E13" s="159">
        <f t="shared" si="0"/>
        <v>1.1990049751243781</v>
      </c>
      <c r="F13" s="159">
        <f t="shared" si="1"/>
        <v>1.8605042724249694E-2</v>
      </c>
      <c r="G13" s="158">
        <v>88</v>
      </c>
      <c r="H13" s="158">
        <v>287</v>
      </c>
      <c r="I13" s="159">
        <f t="shared" si="2"/>
        <v>2.2613636363636362</v>
      </c>
      <c r="J13" s="168"/>
    </row>
    <row r="14" spans="1:10" x14ac:dyDescent="0.25">
      <c r="A14" s="199"/>
      <c r="B14" s="154" t="s">
        <v>44</v>
      </c>
      <c r="C14" s="161">
        <f>C11+C12+C13</f>
        <v>4231</v>
      </c>
      <c r="D14" s="161">
        <f>D11+D12+D13</f>
        <v>5140</v>
      </c>
      <c r="E14" s="162">
        <f t="shared" si="0"/>
        <v>0.21484282675490426</v>
      </c>
      <c r="F14" s="162">
        <f t="shared" si="1"/>
        <v>0.21635728416887653</v>
      </c>
      <c r="G14" s="161">
        <f>G11+G12+G13</f>
        <v>1914</v>
      </c>
      <c r="H14" s="161">
        <f>H11+H12+H13</f>
        <v>2492</v>
      </c>
      <c r="I14" s="162">
        <f t="shared" si="2"/>
        <v>0.30198537095088818</v>
      </c>
      <c r="J14" s="168"/>
    </row>
    <row r="15" spans="1:10" x14ac:dyDescent="0.25">
      <c r="A15" s="197" t="s">
        <v>51</v>
      </c>
      <c r="B15" s="152" t="s">
        <v>52</v>
      </c>
      <c r="C15" s="163">
        <v>926</v>
      </c>
      <c r="D15" s="163">
        <v>1178</v>
      </c>
      <c r="E15" s="156">
        <f t="shared" si="0"/>
        <v>0.27213822894168466</v>
      </c>
      <c r="F15" s="156">
        <f t="shared" si="1"/>
        <v>4.9585385360104393E-2</v>
      </c>
      <c r="G15" s="163">
        <v>674</v>
      </c>
      <c r="H15" s="163">
        <v>768</v>
      </c>
      <c r="I15" s="156">
        <f t="shared" si="2"/>
        <v>0.1394658753709199</v>
      </c>
      <c r="J15" s="168"/>
    </row>
    <row r="16" spans="1:10" x14ac:dyDescent="0.25">
      <c r="A16" s="198"/>
      <c r="B16" s="153" t="s">
        <v>43</v>
      </c>
      <c r="C16" s="158">
        <v>568</v>
      </c>
      <c r="D16" s="158">
        <v>1333</v>
      </c>
      <c r="E16" s="159">
        <f t="shared" si="0"/>
        <v>1.346830985915493</v>
      </c>
      <c r="F16" s="159">
        <f t="shared" si="1"/>
        <v>5.6109778170644442E-2</v>
      </c>
      <c r="G16" s="158">
        <v>243</v>
      </c>
      <c r="H16" s="158">
        <v>538</v>
      </c>
      <c r="I16" s="159">
        <f t="shared" si="2"/>
        <v>1.213991769547325</v>
      </c>
      <c r="J16" s="168"/>
    </row>
    <row r="17" spans="1:10" x14ac:dyDescent="0.25">
      <c r="A17" s="199"/>
      <c r="B17" s="154" t="s">
        <v>44</v>
      </c>
      <c r="C17" s="165">
        <f>C15+C16</f>
        <v>1494</v>
      </c>
      <c r="D17" s="165">
        <f>D15+D16</f>
        <v>2511</v>
      </c>
      <c r="E17" s="162">
        <f t="shared" si="0"/>
        <v>0.68072289156626509</v>
      </c>
      <c r="F17" s="162">
        <f t="shared" si="1"/>
        <v>0.10569516353074883</v>
      </c>
      <c r="G17" s="161">
        <f>G15+G16</f>
        <v>917</v>
      </c>
      <c r="H17" s="161">
        <f>H15+H16</f>
        <v>1306</v>
      </c>
      <c r="I17" s="162">
        <f t="shared" si="2"/>
        <v>0.42420937840785167</v>
      </c>
      <c r="J17" s="168"/>
    </row>
    <row r="18" spans="1:10" x14ac:dyDescent="0.25">
      <c r="A18" s="197" t="s">
        <v>53</v>
      </c>
      <c r="B18" s="152" t="s">
        <v>54</v>
      </c>
      <c r="C18" s="163">
        <v>571</v>
      </c>
      <c r="D18" s="163">
        <v>622</v>
      </c>
      <c r="E18" s="156">
        <f t="shared" si="0"/>
        <v>8.9316987740805598E-2</v>
      </c>
      <c r="F18" s="156">
        <f t="shared" si="1"/>
        <v>2.6181756955844591E-2</v>
      </c>
      <c r="G18" s="163">
        <v>144</v>
      </c>
      <c r="H18" s="163">
        <v>168</v>
      </c>
      <c r="I18" s="156">
        <f t="shared" si="2"/>
        <v>0.16666666666666666</v>
      </c>
      <c r="J18" s="168"/>
    </row>
    <row r="19" spans="1:10" x14ac:dyDescent="0.25">
      <c r="A19" s="198"/>
      <c r="B19" s="153" t="s">
        <v>55</v>
      </c>
      <c r="C19" s="158">
        <v>704</v>
      </c>
      <c r="D19" s="158">
        <v>859</v>
      </c>
      <c r="E19" s="159">
        <f t="shared" si="0"/>
        <v>0.22017045454545456</v>
      </c>
      <c r="F19" s="159">
        <f t="shared" si="1"/>
        <v>3.6157764027444542E-2</v>
      </c>
      <c r="G19" s="158">
        <v>582</v>
      </c>
      <c r="H19" s="158">
        <v>234</v>
      </c>
      <c r="I19" s="159">
        <f t="shared" si="2"/>
        <v>-0.59793814432989689</v>
      </c>
      <c r="J19" s="168"/>
    </row>
    <row r="20" spans="1:10" x14ac:dyDescent="0.25">
      <c r="A20" s="198"/>
      <c r="B20" s="153" t="s">
        <v>43</v>
      </c>
      <c r="C20" s="158">
        <v>238</v>
      </c>
      <c r="D20" s="158">
        <v>775</v>
      </c>
      <c r="E20" s="159">
        <f t="shared" si="0"/>
        <v>2.2563025210084033</v>
      </c>
      <c r="F20" s="159">
        <f t="shared" si="1"/>
        <v>3.2621964052700257E-2</v>
      </c>
      <c r="G20" s="158">
        <v>75</v>
      </c>
      <c r="H20" s="158">
        <v>327</v>
      </c>
      <c r="I20" s="159">
        <f t="shared" si="2"/>
        <v>3.36</v>
      </c>
      <c r="J20" s="168"/>
    </row>
    <row r="21" spans="1:10" x14ac:dyDescent="0.25">
      <c r="A21" s="199"/>
      <c r="B21" s="154" t="s">
        <v>44</v>
      </c>
      <c r="C21" s="161">
        <f>C18+C19+C20</f>
        <v>1513</v>
      </c>
      <c r="D21" s="161">
        <f>D18+D19+D20</f>
        <v>2256</v>
      </c>
      <c r="E21" s="162">
        <f t="shared" si="0"/>
        <v>0.4910773298083278</v>
      </c>
      <c r="F21" s="162">
        <f t="shared" si="1"/>
        <v>9.496148503598939E-2</v>
      </c>
      <c r="G21" s="161">
        <f>G18+G19+G20</f>
        <v>801</v>
      </c>
      <c r="H21" s="161">
        <f>H18+H19+H20</f>
        <v>729</v>
      </c>
      <c r="I21" s="162">
        <f t="shared" si="2"/>
        <v>-8.98876404494382E-2</v>
      </c>
      <c r="J21" s="168"/>
    </row>
    <row r="22" spans="1:10" x14ac:dyDescent="0.25">
      <c r="A22" s="200" t="s">
        <v>44</v>
      </c>
      <c r="B22" s="201"/>
      <c r="C22" s="166">
        <f>C6+C10+C14+C17+C21</f>
        <v>20483</v>
      </c>
      <c r="D22" s="166">
        <f>D6+D10+D14+D17+D21</f>
        <v>23757</v>
      </c>
      <c r="E22" s="167">
        <f t="shared" si="0"/>
        <v>0.15983986720695212</v>
      </c>
      <c r="F22" s="167">
        <f t="shared" si="1"/>
        <v>1</v>
      </c>
      <c r="G22" s="166">
        <f>G6+G10+G14+G17+G21</f>
        <v>8371</v>
      </c>
      <c r="H22" s="166">
        <f>H6+H10+H14+H17+H21</f>
        <v>9218</v>
      </c>
      <c r="I22" s="167">
        <f t="shared" si="2"/>
        <v>0.1011826544021025</v>
      </c>
      <c r="J22" s="168"/>
    </row>
    <row r="23" spans="1:10" ht="36.75" customHeight="1" x14ac:dyDescent="0.25">
      <c r="A23" s="202" t="s">
        <v>176</v>
      </c>
      <c r="B23" s="202"/>
      <c r="C23" s="202"/>
      <c r="D23" s="202"/>
      <c r="E23" s="202"/>
      <c r="F23" s="202"/>
      <c r="G23" s="202"/>
      <c r="H23" s="202"/>
      <c r="I23" s="202"/>
      <c r="J23" s="168"/>
    </row>
    <row r="25" spans="1:10" ht="16.5" x14ac:dyDescent="0.3">
      <c r="A25" s="19" t="s">
        <v>60</v>
      </c>
    </row>
    <row r="26" spans="1:10" ht="16.5" x14ac:dyDescent="0.25">
      <c r="A26" s="193" t="s">
        <v>58</v>
      </c>
      <c r="B26" s="195" t="s">
        <v>59</v>
      </c>
      <c r="C26" s="196"/>
      <c r="D26" s="193" t="s">
        <v>25</v>
      </c>
    </row>
    <row r="27" spans="1:10" ht="16.5" x14ac:dyDescent="0.25">
      <c r="A27" s="194"/>
      <c r="B27" s="41">
        <v>2019</v>
      </c>
      <c r="C27" s="41">
        <v>2020</v>
      </c>
      <c r="D27" s="194"/>
    </row>
    <row r="28" spans="1:10" ht="16.5" x14ac:dyDescent="0.25">
      <c r="A28" s="37" t="s">
        <v>42</v>
      </c>
      <c r="B28" s="38">
        <v>2218</v>
      </c>
      <c r="C28" s="38">
        <v>2174</v>
      </c>
      <c r="D28" s="139">
        <f>(C28-B28)/B28</f>
        <v>-1.9837691614066726E-2</v>
      </c>
    </row>
    <row r="29" spans="1:10" ht="16.5" x14ac:dyDescent="0.25">
      <c r="A29" s="39" t="s">
        <v>46</v>
      </c>
      <c r="B29" s="40">
        <v>292</v>
      </c>
      <c r="C29" s="40">
        <v>281</v>
      </c>
      <c r="D29" s="140">
        <f t="shared" ref="D29:D31" si="3">(C29-B29)/B29</f>
        <v>-3.7671232876712327E-2</v>
      </c>
    </row>
    <row r="30" spans="1:10" ht="16.5" x14ac:dyDescent="0.25">
      <c r="A30" s="42" t="s">
        <v>43</v>
      </c>
      <c r="B30" s="43">
        <v>23</v>
      </c>
      <c r="C30" s="43">
        <v>42</v>
      </c>
      <c r="D30" s="142">
        <f t="shared" si="3"/>
        <v>0.82608695652173914</v>
      </c>
    </row>
    <row r="31" spans="1:10" ht="16.5" x14ac:dyDescent="0.25">
      <c r="A31" s="45" t="s">
        <v>44</v>
      </c>
      <c r="B31" s="46">
        <v>2533</v>
      </c>
      <c r="C31" s="46">
        <v>2497</v>
      </c>
      <c r="D31" s="141">
        <f t="shared" si="3"/>
        <v>-1.421239636794315E-2</v>
      </c>
    </row>
    <row r="32" spans="1:10" x14ac:dyDescent="0.25">
      <c r="A32" s="109" t="s">
        <v>206</v>
      </c>
    </row>
    <row r="33" spans="1:1" x14ac:dyDescent="0.25">
      <c r="A33" s="109" t="s">
        <v>155</v>
      </c>
    </row>
    <row r="34" spans="1:1" x14ac:dyDescent="0.25">
      <c r="A34" s="110" t="s">
        <v>154</v>
      </c>
    </row>
    <row r="36" spans="1:1" x14ac:dyDescent="0.25">
      <c r="A36" s="120" t="s">
        <v>211</v>
      </c>
    </row>
  </sheetData>
  <mergeCells count="15">
    <mergeCell ref="G2:I2"/>
    <mergeCell ref="F2:F3"/>
    <mergeCell ref="A26:A27"/>
    <mergeCell ref="B26:C26"/>
    <mergeCell ref="D26:D27"/>
    <mergeCell ref="A2:A3"/>
    <mergeCell ref="B2:B3"/>
    <mergeCell ref="C2:E2"/>
    <mergeCell ref="A4:A6"/>
    <mergeCell ref="A7:A10"/>
    <mergeCell ref="A11:A14"/>
    <mergeCell ref="A15:A17"/>
    <mergeCell ref="A18:A21"/>
    <mergeCell ref="A22:B22"/>
    <mergeCell ref="A23:I2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28"/>
  <sheetViews>
    <sheetView workbookViewId="0">
      <selection activeCell="A28" sqref="A28"/>
    </sheetView>
  </sheetViews>
  <sheetFormatPr baseColWidth="10" defaultRowHeight="15" x14ac:dyDescent="0.25"/>
  <cols>
    <col min="1" max="1" width="45.85546875" style="68" bestFit="1" customWidth="1"/>
  </cols>
  <sheetData>
    <row r="1" spans="1:9" ht="16.5" x14ac:dyDescent="0.3">
      <c r="A1" s="69" t="s">
        <v>88</v>
      </c>
    </row>
    <row r="2" spans="1:9" ht="16.5" x14ac:dyDescent="0.25">
      <c r="A2" s="203" t="s">
        <v>61</v>
      </c>
      <c r="B2" s="195" t="s">
        <v>62</v>
      </c>
      <c r="C2" s="205"/>
      <c r="D2" s="196"/>
      <c r="E2" s="195" t="s">
        <v>177</v>
      </c>
      <c r="F2" s="205"/>
      <c r="G2" s="205"/>
      <c r="H2" s="205"/>
      <c r="I2" s="196"/>
    </row>
    <row r="3" spans="1:9" ht="16.5" x14ac:dyDescent="0.25">
      <c r="A3" s="204"/>
      <c r="B3" s="41">
        <v>2019</v>
      </c>
      <c r="C3" s="41">
        <v>2020</v>
      </c>
      <c r="D3" s="41" t="s">
        <v>25</v>
      </c>
      <c r="E3" s="41" t="s">
        <v>63</v>
      </c>
      <c r="F3" s="41" t="s">
        <v>64</v>
      </c>
      <c r="G3" s="41" t="s">
        <v>65</v>
      </c>
      <c r="H3" s="41" t="s">
        <v>66</v>
      </c>
      <c r="I3" s="41" t="s">
        <v>67</v>
      </c>
    </row>
    <row r="4" spans="1:9" ht="16.5" x14ac:dyDescent="0.25">
      <c r="A4" s="61" t="s">
        <v>68</v>
      </c>
      <c r="B4" s="47">
        <v>334</v>
      </c>
      <c r="C4" s="47">
        <v>434</v>
      </c>
      <c r="D4" s="113">
        <f>(C4-B4)/B4</f>
        <v>0.29940119760479039</v>
      </c>
      <c r="E4" s="48"/>
      <c r="F4" s="48"/>
      <c r="G4" s="47"/>
      <c r="H4" s="47">
        <v>160</v>
      </c>
      <c r="I4" s="47">
        <v>274</v>
      </c>
    </row>
    <row r="5" spans="1:9" ht="16.5" x14ac:dyDescent="0.25">
      <c r="A5" s="62" t="s">
        <v>69</v>
      </c>
      <c r="B5" s="49">
        <v>677</v>
      </c>
      <c r="C5" s="49">
        <v>796</v>
      </c>
      <c r="D5" s="114">
        <f t="shared" ref="D5:D23" si="0">(C5-B5)/B5</f>
        <v>0.17577548005908419</v>
      </c>
      <c r="E5" s="50"/>
      <c r="F5" s="49"/>
      <c r="G5" s="49">
        <v>178</v>
      </c>
      <c r="H5" s="49">
        <v>250</v>
      </c>
      <c r="I5" s="49">
        <v>368</v>
      </c>
    </row>
    <row r="6" spans="1:9" ht="16.5" x14ac:dyDescent="0.25">
      <c r="A6" s="63" t="s">
        <v>70</v>
      </c>
      <c r="B6" s="51">
        <v>1652</v>
      </c>
      <c r="C6" s="51">
        <v>1797</v>
      </c>
      <c r="D6" s="115">
        <f t="shared" si="0"/>
        <v>8.7772397094430993E-2</v>
      </c>
      <c r="E6" s="52">
        <v>519</v>
      </c>
      <c r="F6" s="52">
        <v>723</v>
      </c>
      <c r="G6" s="52">
        <v>486</v>
      </c>
      <c r="H6" s="52">
        <v>40</v>
      </c>
      <c r="I6" s="52">
        <v>29</v>
      </c>
    </row>
    <row r="7" spans="1:9" ht="16.5" x14ac:dyDescent="0.25">
      <c r="A7" s="63" t="s">
        <v>71</v>
      </c>
      <c r="B7" s="51">
        <v>3690</v>
      </c>
      <c r="C7" s="51">
        <v>3822</v>
      </c>
      <c r="D7" s="115">
        <f t="shared" si="0"/>
        <v>3.5772357723577237E-2</v>
      </c>
      <c r="E7" s="51">
        <v>2684</v>
      </c>
      <c r="F7" s="52">
        <v>633</v>
      </c>
      <c r="G7" s="52">
        <v>336</v>
      </c>
      <c r="H7" s="52">
        <v>160</v>
      </c>
      <c r="I7" s="52">
        <v>9</v>
      </c>
    </row>
    <row r="8" spans="1:9" ht="16.5" x14ac:dyDescent="0.25">
      <c r="A8" s="64" t="s">
        <v>72</v>
      </c>
      <c r="B8" s="53">
        <v>2990</v>
      </c>
      <c r="C8" s="53">
        <v>2998</v>
      </c>
      <c r="D8" s="116">
        <f t="shared" si="0"/>
        <v>2.6755852842809363E-3</v>
      </c>
      <c r="E8" s="53">
        <v>2506</v>
      </c>
      <c r="F8" s="54">
        <v>421</v>
      </c>
      <c r="G8" s="54">
        <v>53</v>
      </c>
      <c r="H8" s="54">
        <v>18</v>
      </c>
      <c r="I8" s="55"/>
    </row>
    <row r="9" spans="1:9" ht="16.5" x14ac:dyDescent="0.25">
      <c r="A9" s="63" t="s">
        <v>73</v>
      </c>
      <c r="B9" s="51">
        <v>2360</v>
      </c>
      <c r="C9" s="51">
        <v>2591</v>
      </c>
      <c r="D9" s="115">
        <f t="shared" si="0"/>
        <v>9.7881355932203387E-2</v>
      </c>
      <c r="E9" s="143">
        <v>1766</v>
      </c>
      <c r="F9" s="144">
        <v>459</v>
      </c>
      <c r="G9" s="144">
        <v>242</v>
      </c>
      <c r="H9" s="144">
        <v>79</v>
      </c>
      <c r="I9" s="144">
        <v>45</v>
      </c>
    </row>
    <row r="10" spans="1:9" ht="16.5" x14ac:dyDescent="0.25">
      <c r="A10" s="63" t="s">
        <v>74</v>
      </c>
      <c r="B10" s="52">
        <v>56</v>
      </c>
      <c r="C10" s="52">
        <v>58</v>
      </c>
      <c r="D10" s="115">
        <f t="shared" si="0"/>
        <v>3.5714285714285712E-2</v>
      </c>
      <c r="E10" s="144">
        <v>27</v>
      </c>
      <c r="F10" s="144">
        <v>31</v>
      </c>
      <c r="G10" s="144"/>
      <c r="H10" s="144"/>
      <c r="I10" s="144"/>
    </row>
    <row r="11" spans="1:9" ht="16.5" x14ac:dyDescent="0.25">
      <c r="A11" s="63" t="s">
        <v>75</v>
      </c>
      <c r="B11" s="51">
        <v>3197</v>
      </c>
      <c r="C11" s="51">
        <v>3365</v>
      </c>
      <c r="D11" s="115">
        <f t="shared" si="0"/>
        <v>5.2549264935877388E-2</v>
      </c>
      <c r="E11" s="143">
        <v>1224</v>
      </c>
      <c r="F11" s="143">
        <v>1322</v>
      </c>
      <c r="G11" s="144">
        <v>750</v>
      </c>
      <c r="H11" s="144">
        <v>69</v>
      </c>
      <c r="I11" s="144"/>
    </row>
    <row r="12" spans="1:9" ht="16.5" x14ac:dyDescent="0.25">
      <c r="A12" s="65" t="s">
        <v>76</v>
      </c>
      <c r="B12" s="44">
        <v>1285</v>
      </c>
      <c r="C12" s="44">
        <v>1417</v>
      </c>
      <c r="D12" s="117">
        <f t="shared" si="0"/>
        <v>0.10272373540856031</v>
      </c>
      <c r="E12" s="44">
        <v>564</v>
      </c>
      <c r="F12" s="44">
        <v>627</v>
      </c>
      <c r="G12" s="44">
        <v>226</v>
      </c>
      <c r="H12" s="57"/>
      <c r="I12" s="57"/>
    </row>
    <row r="13" spans="1:9" ht="16.5" x14ac:dyDescent="0.25">
      <c r="A13" s="61" t="s">
        <v>77</v>
      </c>
      <c r="B13" s="58">
        <v>11632</v>
      </c>
      <c r="C13" s="58">
        <v>12429</v>
      </c>
      <c r="D13" s="113">
        <f t="shared" si="0"/>
        <v>6.8517881705639619E-2</v>
      </c>
      <c r="E13" s="58">
        <v>6220</v>
      </c>
      <c r="F13" s="58">
        <v>3168</v>
      </c>
      <c r="G13" s="58">
        <v>1992</v>
      </c>
      <c r="H13" s="47">
        <v>598</v>
      </c>
      <c r="I13" s="47">
        <v>451</v>
      </c>
    </row>
    <row r="14" spans="1:9" ht="16.5" x14ac:dyDescent="0.25">
      <c r="A14" s="62" t="s">
        <v>78</v>
      </c>
      <c r="B14" s="49">
        <v>50</v>
      </c>
      <c r="C14" s="49">
        <v>38</v>
      </c>
      <c r="D14" s="114">
        <f t="shared" si="0"/>
        <v>-0.24</v>
      </c>
      <c r="E14" s="50"/>
      <c r="F14" s="49">
        <v>38</v>
      </c>
      <c r="G14" s="50"/>
      <c r="H14" s="50"/>
      <c r="I14" s="50"/>
    </row>
    <row r="15" spans="1:9" ht="16.5" x14ac:dyDescent="0.25">
      <c r="A15" s="63" t="s">
        <v>79</v>
      </c>
      <c r="B15" s="51">
        <v>4274</v>
      </c>
      <c r="C15" s="51">
        <v>6006</v>
      </c>
      <c r="D15" s="115">
        <f t="shared" si="0"/>
        <v>0.40524099204492281</v>
      </c>
      <c r="E15" s="52">
        <v>947</v>
      </c>
      <c r="F15" s="52">
        <v>573</v>
      </c>
      <c r="G15" s="51">
        <v>2296</v>
      </c>
      <c r="H15" s="52">
        <v>1324</v>
      </c>
      <c r="I15" s="52">
        <v>866</v>
      </c>
    </row>
    <row r="16" spans="1:9" ht="16.5" x14ac:dyDescent="0.25">
      <c r="A16" s="64" t="s">
        <v>80</v>
      </c>
      <c r="B16" s="53">
        <v>2624</v>
      </c>
      <c r="C16" s="53">
        <v>3493</v>
      </c>
      <c r="D16" s="116">
        <f t="shared" si="0"/>
        <v>0.33117378048780488</v>
      </c>
      <c r="E16" s="54">
        <v>911</v>
      </c>
      <c r="F16" s="54">
        <v>523</v>
      </c>
      <c r="G16" s="54">
        <v>1371</v>
      </c>
      <c r="H16" s="54">
        <v>461</v>
      </c>
      <c r="I16" s="54">
        <v>227</v>
      </c>
    </row>
    <row r="17" spans="1:9" ht="16.5" x14ac:dyDescent="0.25">
      <c r="A17" s="63" t="s">
        <v>81</v>
      </c>
      <c r="B17" s="52">
        <v>684</v>
      </c>
      <c r="C17" s="52">
        <v>1065</v>
      </c>
      <c r="D17" s="115">
        <f t="shared" si="0"/>
        <v>0.55701754385964908</v>
      </c>
      <c r="E17" s="56"/>
      <c r="F17" s="52">
        <v>25</v>
      </c>
      <c r="G17" s="52">
        <v>491</v>
      </c>
      <c r="H17" s="52">
        <v>247</v>
      </c>
      <c r="I17" s="52">
        <v>302</v>
      </c>
    </row>
    <row r="18" spans="1:9" ht="16.5" x14ac:dyDescent="0.25">
      <c r="A18" s="63" t="s">
        <v>82</v>
      </c>
      <c r="B18" s="51">
        <v>3034</v>
      </c>
      <c r="C18" s="51">
        <v>3257</v>
      </c>
      <c r="D18" s="115">
        <f t="shared" si="0"/>
        <v>7.3500329597890574E-2</v>
      </c>
      <c r="E18" s="51">
        <v>1304</v>
      </c>
      <c r="F18" s="51">
        <v>1421</v>
      </c>
      <c r="G18" s="52">
        <v>324</v>
      </c>
      <c r="H18" s="52">
        <v>166</v>
      </c>
      <c r="I18" s="52">
        <v>42</v>
      </c>
    </row>
    <row r="19" spans="1:9" ht="16.5" x14ac:dyDescent="0.25">
      <c r="A19" s="64" t="s">
        <v>83</v>
      </c>
      <c r="B19" s="54">
        <v>696</v>
      </c>
      <c r="C19" s="54">
        <v>635</v>
      </c>
      <c r="D19" s="116">
        <f t="shared" si="0"/>
        <v>-8.7643678160919544E-2</v>
      </c>
      <c r="E19" s="54">
        <v>342</v>
      </c>
      <c r="F19" s="54">
        <v>126</v>
      </c>
      <c r="G19" s="54">
        <v>154</v>
      </c>
      <c r="H19" s="54">
        <v>13</v>
      </c>
      <c r="I19" s="55"/>
    </row>
    <row r="20" spans="1:9" ht="16.5" x14ac:dyDescent="0.25">
      <c r="A20" s="64" t="s">
        <v>84</v>
      </c>
      <c r="B20" s="53">
        <v>1316</v>
      </c>
      <c r="C20" s="53">
        <v>1274</v>
      </c>
      <c r="D20" s="116">
        <f t="shared" si="0"/>
        <v>-3.1914893617021274E-2</v>
      </c>
      <c r="E20" s="54">
        <v>683</v>
      </c>
      <c r="F20" s="54">
        <v>530</v>
      </c>
      <c r="G20" s="54">
        <v>61</v>
      </c>
      <c r="H20" s="55"/>
      <c r="I20" s="55"/>
    </row>
    <row r="21" spans="1:9" ht="16.5" x14ac:dyDescent="0.25">
      <c r="A21" s="66" t="s">
        <v>85</v>
      </c>
      <c r="B21" s="59">
        <v>475</v>
      </c>
      <c r="C21" s="59">
        <v>528</v>
      </c>
      <c r="D21" s="118">
        <f t="shared" si="0"/>
        <v>0.11157894736842106</v>
      </c>
      <c r="E21" s="59">
        <v>94</v>
      </c>
      <c r="F21" s="59">
        <v>60</v>
      </c>
      <c r="G21" s="59">
        <v>37</v>
      </c>
      <c r="H21" s="59">
        <v>16</v>
      </c>
      <c r="I21" s="59">
        <v>321</v>
      </c>
    </row>
    <row r="22" spans="1:9" ht="16.5" x14ac:dyDescent="0.25">
      <c r="A22" s="61" t="s">
        <v>86</v>
      </c>
      <c r="B22" s="58">
        <v>8517</v>
      </c>
      <c r="C22" s="58">
        <v>10894</v>
      </c>
      <c r="D22" s="113">
        <f t="shared" si="0"/>
        <v>0.27908888106140661</v>
      </c>
      <c r="E22" s="58">
        <v>2345</v>
      </c>
      <c r="F22" s="58">
        <v>2117</v>
      </c>
      <c r="G22" s="58">
        <v>3148</v>
      </c>
      <c r="H22" s="47">
        <v>1753</v>
      </c>
      <c r="I22" s="47">
        <v>1531</v>
      </c>
    </row>
    <row r="23" spans="1:9" ht="16.5" x14ac:dyDescent="0.25">
      <c r="A23" s="67" t="s">
        <v>87</v>
      </c>
      <c r="B23" s="60">
        <v>20483</v>
      </c>
      <c r="C23" s="60">
        <v>23757</v>
      </c>
      <c r="D23" s="119">
        <f t="shared" si="0"/>
        <v>0.15983986720695212</v>
      </c>
      <c r="E23" s="60">
        <v>8565</v>
      </c>
      <c r="F23" s="60">
        <v>5285</v>
      </c>
      <c r="G23" s="60">
        <v>5140</v>
      </c>
      <c r="H23" s="46">
        <v>2511</v>
      </c>
      <c r="I23" s="60">
        <v>2256</v>
      </c>
    </row>
    <row r="24" spans="1:9" ht="26.25" customHeight="1" x14ac:dyDescent="0.25">
      <c r="A24" s="202" t="s">
        <v>178</v>
      </c>
      <c r="B24" s="202"/>
      <c r="C24" s="202"/>
      <c r="D24" s="202"/>
      <c r="E24" s="202"/>
      <c r="F24" s="202"/>
      <c r="G24" s="202"/>
      <c r="H24" s="202"/>
      <c r="I24" s="202"/>
    </row>
    <row r="25" spans="1:9" x14ac:dyDescent="0.25">
      <c r="A25" s="109" t="s">
        <v>155</v>
      </c>
    </row>
    <row r="26" spans="1:9" x14ac:dyDescent="0.25">
      <c r="A26" s="110" t="s">
        <v>154</v>
      </c>
    </row>
    <row r="28" spans="1:9" x14ac:dyDescent="0.25">
      <c r="A28" s="120" t="s">
        <v>211</v>
      </c>
    </row>
  </sheetData>
  <mergeCells count="4">
    <mergeCell ref="A2:A3"/>
    <mergeCell ref="B2:D2"/>
    <mergeCell ref="E2:I2"/>
    <mergeCell ref="A24:I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31"/>
  <sheetViews>
    <sheetView workbookViewId="0">
      <selection activeCell="A31" sqref="A31"/>
    </sheetView>
  </sheetViews>
  <sheetFormatPr baseColWidth="10" defaultRowHeight="16.5" x14ac:dyDescent="0.3"/>
  <cols>
    <col min="1" max="1" width="17.42578125" style="2" bestFit="1" customWidth="1"/>
    <col min="2" max="2" width="12.5703125" style="2" bestFit="1" customWidth="1"/>
    <col min="3" max="3" width="14.140625" style="2" bestFit="1" customWidth="1"/>
    <col min="4" max="4" width="19.85546875" style="2" bestFit="1" customWidth="1"/>
    <col min="5" max="5" width="12.5703125" style="2" bestFit="1" customWidth="1"/>
    <col min="6" max="6" width="14.140625" style="2" bestFit="1" customWidth="1"/>
    <col min="7" max="7" width="19.85546875" style="2" bestFit="1" customWidth="1"/>
    <col min="8" max="16384" width="11.42578125" style="2"/>
  </cols>
  <sheetData>
    <row r="1" spans="1:9" x14ac:dyDescent="0.3">
      <c r="A1" s="19" t="s">
        <v>179</v>
      </c>
    </row>
    <row r="2" spans="1:9" x14ac:dyDescent="0.3">
      <c r="A2" s="86"/>
      <c r="B2" s="206">
        <v>2019</v>
      </c>
      <c r="C2" s="207"/>
      <c r="D2" s="208"/>
      <c r="E2" s="206">
        <v>2020</v>
      </c>
      <c r="F2" s="207"/>
      <c r="G2" s="208"/>
      <c r="H2" s="206" t="s">
        <v>25</v>
      </c>
      <c r="I2" s="208"/>
    </row>
    <row r="3" spans="1:9" x14ac:dyDescent="0.3">
      <c r="A3" s="87"/>
      <c r="B3" s="74" t="s">
        <v>98</v>
      </c>
      <c r="C3" s="6" t="s">
        <v>31</v>
      </c>
      <c r="D3" s="75" t="s">
        <v>105</v>
      </c>
      <c r="E3" s="74" t="s">
        <v>98</v>
      </c>
      <c r="F3" s="6" t="s">
        <v>31</v>
      </c>
      <c r="G3" s="75" t="s">
        <v>105</v>
      </c>
      <c r="H3" s="209" t="s">
        <v>180</v>
      </c>
      <c r="I3" s="210"/>
    </row>
    <row r="4" spans="1:9" x14ac:dyDescent="0.3">
      <c r="A4" s="88" t="s">
        <v>12</v>
      </c>
      <c r="B4" s="76">
        <v>58</v>
      </c>
      <c r="C4" s="70">
        <v>8428</v>
      </c>
      <c r="D4" s="80">
        <f>B4/C4</f>
        <v>6.8818224964404366E-3</v>
      </c>
      <c r="E4" s="76">
        <v>116</v>
      </c>
      <c r="F4" s="70">
        <v>8565</v>
      </c>
      <c r="G4" s="80">
        <f>E4/F4</f>
        <v>1.3543490951546994E-2</v>
      </c>
      <c r="H4" s="70">
        <f>E4-B4</f>
        <v>58</v>
      </c>
      <c r="I4" s="80">
        <f>H4/B4</f>
        <v>1</v>
      </c>
    </row>
    <row r="5" spans="1:9" x14ac:dyDescent="0.3">
      <c r="A5" s="89" t="s">
        <v>89</v>
      </c>
      <c r="B5" s="77">
        <v>52</v>
      </c>
      <c r="C5" s="81">
        <v>8040</v>
      </c>
      <c r="D5" s="82">
        <f t="shared" ref="D5:D26" si="0">B5/C5</f>
        <v>6.4676616915422883E-3</v>
      </c>
      <c r="E5" s="77">
        <v>114</v>
      </c>
      <c r="F5" s="81">
        <v>7998</v>
      </c>
      <c r="G5" s="82">
        <f t="shared" ref="G5:G26" si="1">E5/F5</f>
        <v>1.4253563390847712E-2</v>
      </c>
      <c r="H5" s="81">
        <f>E5-B5</f>
        <v>62</v>
      </c>
      <c r="I5" s="82">
        <f>H5/B5</f>
        <v>1.1923076923076923</v>
      </c>
    </row>
    <row r="6" spans="1:9" x14ac:dyDescent="0.3">
      <c r="A6" s="89" t="s">
        <v>90</v>
      </c>
      <c r="B6" s="77">
        <v>5</v>
      </c>
      <c r="C6" s="81">
        <v>316</v>
      </c>
      <c r="D6" s="82">
        <f t="shared" si="0"/>
        <v>1.5822784810126583E-2</v>
      </c>
      <c r="E6" s="77">
        <v>2</v>
      </c>
      <c r="F6" s="81">
        <v>379</v>
      </c>
      <c r="G6" s="82">
        <f t="shared" si="1"/>
        <v>5.2770448548812663E-3</v>
      </c>
      <c r="H6" s="81">
        <f>E6-B6</f>
        <v>-3</v>
      </c>
      <c r="I6" s="82">
        <f>H6/B6</f>
        <v>-0.6</v>
      </c>
    </row>
    <row r="7" spans="1:9" x14ac:dyDescent="0.3">
      <c r="A7" s="89" t="s">
        <v>99</v>
      </c>
      <c r="B7" s="77">
        <v>1</v>
      </c>
      <c r="C7" s="81">
        <v>72</v>
      </c>
      <c r="D7" s="82">
        <f t="shared" si="0"/>
        <v>1.3888888888888888E-2</v>
      </c>
      <c r="E7" s="77"/>
      <c r="F7" s="81">
        <v>188</v>
      </c>
      <c r="G7" s="82"/>
      <c r="H7" s="145" t="s">
        <v>181</v>
      </c>
      <c r="I7" s="146" t="s">
        <v>181</v>
      </c>
    </row>
    <row r="8" spans="1:9" x14ac:dyDescent="0.3">
      <c r="A8" s="88" t="s">
        <v>13</v>
      </c>
      <c r="B8" s="76">
        <v>298</v>
      </c>
      <c r="C8" s="70">
        <v>4817</v>
      </c>
      <c r="D8" s="80">
        <f t="shared" si="0"/>
        <v>6.1864230849076191E-2</v>
      </c>
      <c r="E8" s="76">
        <v>349</v>
      </c>
      <c r="F8" s="70">
        <v>5285</v>
      </c>
      <c r="G8" s="80">
        <f t="shared" si="1"/>
        <v>6.6035950804162719E-2</v>
      </c>
      <c r="H8" s="70">
        <f>E8-B8</f>
        <v>51</v>
      </c>
      <c r="I8" s="80">
        <f>H8/B8</f>
        <v>0.17114093959731544</v>
      </c>
    </row>
    <row r="9" spans="1:9" x14ac:dyDescent="0.3">
      <c r="A9" s="89" t="s">
        <v>91</v>
      </c>
      <c r="B9" s="77">
        <v>212</v>
      </c>
      <c r="C9" s="81">
        <v>2396</v>
      </c>
      <c r="D9" s="82">
        <f t="shared" si="0"/>
        <v>8.8480801335559259E-2</v>
      </c>
      <c r="E9" s="77">
        <v>220</v>
      </c>
      <c r="F9" s="81">
        <v>2580</v>
      </c>
      <c r="G9" s="82">
        <f t="shared" si="1"/>
        <v>8.5271317829457363E-2</v>
      </c>
      <c r="H9" s="81">
        <f>E9-B9</f>
        <v>8</v>
      </c>
      <c r="I9" s="82">
        <f>H9/B9</f>
        <v>3.7735849056603772E-2</v>
      </c>
    </row>
    <row r="10" spans="1:9" x14ac:dyDescent="0.3">
      <c r="A10" s="89" t="s">
        <v>92</v>
      </c>
      <c r="B10" s="77">
        <v>86</v>
      </c>
      <c r="C10" s="81">
        <v>1759</v>
      </c>
      <c r="D10" s="82">
        <f t="shared" si="0"/>
        <v>4.8891415577032402E-2</v>
      </c>
      <c r="E10" s="77">
        <v>116</v>
      </c>
      <c r="F10" s="81">
        <v>1952</v>
      </c>
      <c r="G10" s="82">
        <f t="shared" si="1"/>
        <v>5.9426229508196718E-2</v>
      </c>
      <c r="H10" s="81">
        <f>E10-B10</f>
        <v>30</v>
      </c>
      <c r="I10" s="82">
        <f>H10/B10</f>
        <v>0.34883720930232559</v>
      </c>
    </row>
    <row r="11" spans="1:9" x14ac:dyDescent="0.3">
      <c r="A11" s="89" t="s">
        <v>90</v>
      </c>
      <c r="B11" s="77"/>
      <c r="C11" s="81">
        <v>32</v>
      </c>
      <c r="D11" s="82"/>
      <c r="E11" s="77">
        <v>10</v>
      </c>
      <c r="F11" s="81">
        <v>35</v>
      </c>
      <c r="G11" s="82">
        <f t="shared" si="1"/>
        <v>0.2857142857142857</v>
      </c>
      <c r="H11" s="145" t="s">
        <v>181</v>
      </c>
      <c r="I11" s="146" t="s">
        <v>181</v>
      </c>
    </row>
    <row r="12" spans="1:9" x14ac:dyDescent="0.3">
      <c r="A12" s="89" t="s">
        <v>93</v>
      </c>
      <c r="B12" s="77"/>
      <c r="C12" s="81">
        <v>630</v>
      </c>
      <c r="D12" s="82"/>
      <c r="E12" s="77">
        <v>3</v>
      </c>
      <c r="F12" s="81">
        <v>718</v>
      </c>
      <c r="G12" s="82">
        <f t="shared" si="1"/>
        <v>4.178272980501393E-3</v>
      </c>
      <c r="H12" s="145" t="s">
        <v>181</v>
      </c>
      <c r="I12" s="146" t="s">
        <v>181</v>
      </c>
    </row>
    <row r="13" spans="1:9" ht="17.25" thickBot="1" x14ac:dyDescent="0.35">
      <c r="A13" s="90" t="s">
        <v>103</v>
      </c>
      <c r="B13" s="78">
        <f>B4+B8</f>
        <v>356</v>
      </c>
      <c r="C13" s="71">
        <f t="shared" ref="C13:F13" si="2">C4+C8</f>
        <v>13245</v>
      </c>
      <c r="D13" s="83">
        <f t="shared" si="0"/>
        <v>2.6878067195167988E-2</v>
      </c>
      <c r="E13" s="78">
        <f t="shared" si="2"/>
        <v>465</v>
      </c>
      <c r="F13" s="71">
        <f t="shared" si="2"/>
        <v>13850</v>
      </c>
      <c r="G13" s="83">
        <f t="shared" si="1"/>
        <v>3.3574007220216605E-2</v>
      </c>
      <c r="H13" s="71">
        <f>E13-B13</f>
        <v>109</v>
      </c>
      <c r="I13" s="83">
        <f>H13/B13</f>
        <v>0.3061797752808989</v>
      </c>
    </row>
    <row r="14" spans="1:9" x14ac:dyDescent="0.3">
      <c r="A14" s="88" t="s">
        <v>14</v>
      </c>
      <c r="B14" s="76">
        <v>514</v>
      </c>
      <c r="C14" s="70">
        <v>4231</v>
      </c>
      <c r="D14" s="80">
        <f t="shared" si="0"/>
        <v>0.12148428267549043</v>
      </c>
      <c r="E14" s="76">
        <v>621</v>
      </c>
      <c r="F14" s="70">
        <v>5140</v>
      </c>
      <c r="G14" s="80">
        <f t="shared" si="1"/>
        <v>0.12081712062256809</v>
      </c>
      <c r="H14" s="70">
        <f>E14-B14</f>
        <v>107</v>
      </c>
      <c r="I14" s="80">
        <f>H14/B14</f>
        <v>0.20817120622568094</v>
      </c>
    </row>
    <row r="15" spans="1:9" x14ac:dyDescent="0.3">
      <c r="A15" s="89" t="s">
        <v>94</v>
      </c>
      <c r="B15" s="77">
        <v>514</v>
      </c>
      <c r="C15" s="81">
        <v>3632</v>
      </c>
      <c r="D15" s="82">
        <f t="shared" si="0"/>
        <v>0.14151982378854625</v>
      </c>
      <c r="E15" s="77">
        <v>621</v>
      </c>
      <c r="F15" s="81">
        <v>4323</v>
      </c>
      <c r="G15" s="82">
        <f t="shared" si="1"/>
        <v>0.14365024288688411</v>
      </c>
      <c r="H15" s="81">
        <f>E15-B15</f>
        <v>107</v>
      </c>
      <c r="I15" s="82">
        <f>H15/B15</f>
        <v>0.20817120622568094</v>
      </c>
    </row>
    <row r="16" spans="1:9" x14ac:dyDescent="0.3">
      <c r="A16" s="89" t="s">
        <v>50</v>
      </c>
      <c r="B16" s="77"/>
      <c r="C16" s="81">
        <v>398</v>
      </c>
      <c r="D16" s="82"/>
      <c r="E16" s="77"/>
      <c r="F16" s="81">
        <v>375</v>
      </c>
      <c r="G16" s="82"/>
      <c r="H16" s="81"/>
      <c r="I16" s="82"/>
    </row>
    <row r="17" spans="1:9" x14ac:dyDescent="0.3">
      <c r="A17" s="89" t="s">
        <v>100</v>
      </c>
      <c r="B17" s="77"/>
      <c r="C17" s="81">
        <v>201</v>
      </c>
      <c r="D17" s="82"/>
      <c r="E17" s="77"/>
      <c r="F17" s="81">
        <v>442</v>
      </c>
      <c r="G17" s="82"/>
      <c r="H17" s="81"/>
      <c r="I17" s="82"/>
    </row>
    <row r="18" spans="1:9" x14ac:dyDescent="0.3">
      <c r="A18" s="88" t="s">
        <v>15</v>
      </c>
      <c r="B18" s="76">
        <v>17</v>
      </c>
      <c r="C18" s="70">
        <v>1494</v>
      </c>
      <c r="D18" s="80">
        <f t="shared" si="0"/>
        <v>1.1378848728246318E-2</v>
      </c>
      <c r="E18" s="76">
        <v>69</v>
      </c>
      <c r="F18" s="70">
        <v>2511</v>
      </c>
      <c r="G18" s="80">
        <f t="shared" si="1"/>
        <v>2.7479091995221028E-2</v>
      </c>
      <c r="H18" s="70">
        <f>E18-B18</f>
        <v>52</v>
      </c>
      <c r="I18" s="80">
        <f>H18/B18</f>
        <v>3.0588235294117645</v>
      </c>
    </row>
    <row r="19" spans="1:9" x14ac:dyDescent="0.3">
      <c r="A19" s="89" t="s">
        <v>95</v>
      </c>
      <c r="B19" s="77"/>
      <c r="C19" s="81">
        <v>926</v>
      </c>
      <c r="D19" s="82"/>
      <c r="E19" s="77">
        <v>57</v>
      </c>
      <c r="F19" s="81">
        <v>1178</v>
      </c>
      <c r="G19" s="82">
        <f t="shared" si="1"/>
        <v>4.8387096774193547E-2</v>
      </c>
      <c r="H19" s="145" t="s">
        <v>181</v>
      </c>
      <c r="I19" s="146" t="s">
        <v>181</v>
      </c>
    </row>
    <row r="20" spans="1:9" x14ac:dyDescent="0.3">
      <c r="A20" s="89" t="s">
        <v>101</v>
      </c>
      <c r="B20" s="77">
        <v>17</v>
      </c>
      <c r="C20" s="81">
        <v>568</v>
      </c>
      <c r="D20" s="82">
        <f t="shared" si="0"/>
        <v>2.9929577464788731E-2</v>
      </c>
      <c r="E20" s="77">
        <v>12</v>
      </c>
      <c r="F20" s="81">
        <v>1333</v>
      </c>
      <c r="G20" s="82">
        <f t="shared" si="1"/>
        <v>9.0022505626406596E-3</v>
      </c>
      <c r="H20" s="81">
        <f>E20-B20</f>
        <v>-5</v>
      </c>
      <c r="I20" s="82">
        <f>H20/B20</f>
        <v>-0.29411764705882354</v>
      </c>
    </row>
    <row r="21" spans="1:9" x14ac:dyDescent="0.3">
      <c r="A21" s="88" t="s">
        <v>16</v>
      </c>
      <c r="B21" s="76"/>
      <c r="C21" s="70">
        <v>1513</v>
      </c>
      <c r="D21" s="80"/>
      <c r="E21" s="76"/>
      <c r="F21" s="70">
        <v>2256</v>
      </c>
      <c r="G21" s="80"/>
      <c r="H21" s="70"/>
      <c r="I21" s="80"/>
    </row>
    <row r="22" spans="1:9" x14ac:dyDescent="0.3">
      <c r="A22" s="89" t="s">
        <v>96</v>
      </c>
      <c r="B22" s="77"/>
      <c r="C22" s="81">
        <v>571</v>
      </c>
      <c r="D22" s="82"/>
      <c r="E22" s="77"/>
      <c r="F22" s="81">
        <v>622</v>
      </c>
      <c r="G22" s="82"/>
      <c r="H22" s="81"/>
      <c r="I22" s="82"/>
    </row>
    <row r="23" spans="1:9" x14ac:dyDescent="0.3">
      <c r="A23" s="89" t="s">
        <v>97</v>
      </c>
      <c r="B23" s="77"/>
      <c r="C23" s="81">
        <v>704</v>
      </c>
      <c r="D23" s="82"/>
      <c r="E23" s="77"/>
      <c r="F23" s="81">
        <v>859</v>
      </c>
      <c r="G23" s="82"/>
      <c r="H23" s="81"/>
      <c r="I23" s="82"/>
    </row>
    <row r="24" spans="1:9" x14ac:dyDescent="0.3">
      <c r="A24" s="89" t="s">
        <v>102</v>
      </c>
      <c r="B24" s="77"/>
      <c r="C24" s="81">
        <v>238</v>
      </c>
      <c r="D24" s="82"/>
      <c r="E24" s="77"/>
      <c r="F24" s="81">
        <v>775</v>
      </c>
      <c r="G24" s="82"/>
      <c r="H24" s="81"/>
      <c r="I24" s="82"/>
    </row>
    <row r="25" spans="1:9" ht="17.25" thickBot="1" x14ac:dyDescent="0.35">
      <c r="A25" s="90" t="s">
        <v>104</v>
      </c>
      <c r="B25" s="78">
        <f>B14+B18+B21</f>
        <v>531</v>
      </c>
      <c r="C25" s="71">
        <f t="shared" ref="C25:F25" si="3">C14+C18+C21</f>
        <v>7238</v>
      </c>
      <c r="D25" s="83">
        <f t="shared" si="0"/>
        <v>7.3362807405360594E-2</v>
      </c>
      <c r="E25" s="78">
        <f>E14+E18+E21</f>
        <v>690</v>
      </c>
      <c r="F25" s="71">
        <f t="shared" si="3"/>
        <v>9907</v>
      </c>
      <c r="G25" s="83">
        <f t="shared" si="1"/>
        <v>6.9647723831634201E-2</v>
      </c>
      <c r="H25" s="71">
        <f>E25-B25</f>
        <v>159</v>
      </c>
      <c r="I25" s="83">
        <f>H25/B25</f>
        <v>0.29943502824858759</v>
      </c>
    </row>
    <row r="26" spans="1:9" x14ac:dyDescent="0.3">
      <c r="A26" s="91" t="s">
        <v>34</v>
      </c>
      <c r="B26" s="79">
        <f>B13+B25</f>
        <v>887</v>
      </c>
      <c r="C26" s="84">
        <f>C25+C13</f>
        <v>20483</v>
      </c>
      <c r="D26" s="169">
        <f t="shared" si="0"/>
        <v>4.3304203485817511E-2</v>
      </c>
      <c r="E26" s="79">
        <f>E13+E25</f>
        <v>1155</v>
      </c>
      <c r="F26" s="84">
        <f>F25+F13</f>
        <v>23757</v>
      </c>
      <c r="G26" s="169">
        <f t="shared" si="1"/>
        <v>4.8617249652733931E-2</v>
      </c>
      <c r="H26" s="84">
        <f>E26-B26</f>
        <v>268</v>
      </c>
      <c r="I26" s="85">
        <f>H26/B26</f>
        <v>0.30214205186020293</v>
      </c>
    </row>
    <row r="27" spans="1:9" ht="24.75" customHeight="1" x14ac:dyDescent="0.3">
      <c r="A27" s="211" t="s">
        <v>182</v>
      </c>
      <c r="B27" s="211"/>
      <c r="C27" s="211"/>
      <c r="D27" s="211"/>
      <c r="E27" s="211"/>
      <c r="F27" s="211"/>
      <c r="G27" s="211"/>
      <c r="H27" s="211"/>
      <c r="I27" s="211"/>
    </row>
    <row r="28" spans="1:9" x14ac:dyDescent="0.3">
      <c r="A28" s="109" t="s">
        <v>155</v>
      </c>
    </row>
    <row r="29" spans="1:9" x14ac:dyDescent="0.3">
      <c r="A29" s="110" t="s">
        <v>154</v>
      </c>
    </row>
    <row r="31" spans="1:9" x14ac:dyDescent="0.3">
      <c r="A31" s="120" t="s">
        <v>211</v>
      </c>
    </row>
  </sheetData>
  <mergeCells count="5">
    <mergeCell ref="E2:G2"/>
    <mergeCell ref="H2:I2"/>
    <mergeCell ref="H3:I3"/>
    <mergeCell ref="B2:D2"/>
    <mergeCell ref="A27:I27"/>
  </mergeCells>
  <pageMargins left="0.7" right="0.7" top="0.75" bottom="0.75" header="0.3" footer="0.3"/>
  <pageSetup paperSize="9" orientation="portrait" r:id="rId1"/>
  <ignoredErrors>
    <ignoredError sqref="D13 D2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28"/>
  <sheetViews>
    <sheetView workbookViewId="0">
      <selection activeCell="A28" sqref="A28"/>
    </sheetView>
  </sheetViews>
  <sheetFormatPr baseColWidth="10" defaultRowHeight="15" x14ac:dyDescent="0.25"/>
  <cols>
    <col min="4" max="4" width="15.140625" bestFit="1" customWidth="1"/>
    <col min="6" max="6" width="13.7109375" bestFit="1" customWidth="1"/>
  </cols>
  <sheetData>
    <row r="1" spans="1:17" ht="16.5" x14ac:dyDescent="0.3">
      <c r="A1" s="19" t="s">
        <v>183</v>
      </c>
      <c r="K1" s="19"/>
    </row>
    <row r="2" spans="1:17" x14ac:dyDescent="0.25">
      <c r="A2" s="147"/>
      <c r="B2" s="147"/>
      <c r="C2" s="147"/>
      <c r="D2" s="147"/>
      <c r="E2" s="147"/>
      <c r="F2" s="147"/>
      <c r="G2" s="147"/>
      <c r="H2" s="147"/>
      <c r="I2" s="147"/>
      <c r="J2" s="147"/>
      <c r="K2" s="147"/>
      <c r="L2" s="147"/>
      <c r="M2" s="147"/>
      <c r="N2" s="147"/>
      <c r="O2" s="147"/>
      <c r="P2" s="147"/>
      <c r="Q2" s="147"/>
    </row>
    <row r="3" spans="1:17" x14ac:dyDescent="0.25">
      <c r="A3" s="147"/>
      <c r="B3" s="147"/>
      <c r="C3" s="147"/>
      <c r="D3" s="147"/>
      <c r="E3" s="147"/>
      <c r="F3" s="147"/>
      <c r="G3" s="147"/>
      <c r="H3" s="147"/>
      <c r="I3" s="147"/>
      <c r="J3" s="147"/>
      <c r="K3" s="147"/>
      <c r="L3" s="147"/>
      <c r="M3" s="147"/>
      <c r="N3" s="147"/>
      <c r="O3" s="147"/>
      <c r="P3" s="147"/>
      <c r="Q3" s="147"/>
    </row>
    <row r="4" spans="1:17" x14ac:dyDescent="0.25">
      <c r="A4" s="147"/>
      <c r="B4" s="147"/>
      <c r="C4" s="147"/>
      <c r="D4" s="147"/>
      <c r="E4" s="147"/>
      <c r="F4" s="147"/>
      <c r="G4" s="147"/>
      <c r="H4" s="147"/>
      <c r="I4" s="147"/>
      <c r="J4" s="147"/>
      <c r="K4" s="147"/>
      <c r="L4" s="147"/>
      <c r="M4" s="147"/>
      <c r="N4" s="147"/>
      <c r="O4" s="147"/>
      <c r="P4" s="147"/>
      <c r="Q4" s="147"/>
    </row>
    <row r="5" spans="1:17" x14ac:dyDescent="0.25">
      <c r="A5" s="147"/>
      <c r="B5" s="147"/>
      <c r="C5" s="147"/>
      <c r="D5" s="147"/>
      <c r="E5" s="147"/>
      <c r="F5" s="147"/>
      <c r="G5" s="147"/>
      <c r="H5" s="147"/>
      <c r="I5" s="147"/>
      <c r="J5" s="147"/>
      <c r="K5" s="147"/>
      <c r="L5" s="147"/>
      <c r="M5" s="147"/>
      <c r="N5" s="147"/>
      <c r="O5" s="147"/>
      <c r="P5" s="147"/>
      <c r="Q5" s="147"/>
    </row>
    <row r="6" spans="1:17" x14ac:dyDescent="0.25">
      <c r="A6" s="147"/>
      <c r="B6" s="147"/>
      <c r="C6" s="147"/>
      <c r="D6" s="147"/>
      <c r="E6" s="147"/>
      <c r="F6" s="147"/>
      <c r="G6" s="147"/>
      <c r="H6" s="147"/>
      <c r="I6" s="147"/>
      <c r="J6" s="147"/>
      <c r="K6" s="147"/>
      <c r="L6" s="147"/>
      <c r="M6" s="147"/>
      <c r="N6" s="147"/>
      <c r="O6" s="147"/>
      <c r="P6" s="147"/>
      <c r="Q6" s="147"/>
    </row>
    <row r="7" spans="1:17" x14ac:dyDescent="0.25">
      <c r="A7" s="147"/>
      <c r="B7" s="147"/>
      <c r="C7" s="147"/>
      <c r="D7" s="147"/>
      <c r="E7" s="147"/>
      <c r="F7" s="147"/>
      <c r="G7" s="147"/>
      <c r="H7" s="147"/>
      <c r="I7" s="147"/>
      <c r="J7" s="147"/>
      <c r="K7" s="147"/>
      <c r="L7" s="147"/>
      <c r="M7" s="147"/>
      <c r="N7" s="147"/>
      <c r="O7" s="147"/>
      <c r="P7" s="147"/>
      <c r="Q7" s="147"/>
    </row>
    <row r="8" spans="1:17" x14ac:dyDescent="0.25">
      <c r="A8" s="147"/>
      <c r="B8" s="147"/>
      <c r="C8" s="147"/>
      <c r="D8" s="147"/>
      <c r="E8" s="147"/>
      <c r="F8" s="147"/>
      <c r="G8" s="147"/>
      <c r="H8" s="147"/>
      <c r="I8" s="147"/>
      <c r="J8" s="147"/>
      <c r="K8" s="147"/>
      <c r="L8" s="147"/>
      <c r="M8" s="147"/>
      <c r="N8" s="147"/>
      <c r="O8" s="147"/>
      <c r="P8" s="147"/>
      <c r="Q8" s="147"/>
    </row>
    <row r="9" spans="1:17" x14ac:dyDescent="0.25">
      <c r="A9" s="147"/>
      <c r="B9" s="147"/>
      <c r="C9" s="147"/>
      <c r="D9" s="147"/>
      <c r="E9" s="147"/>
      <c r="F9" s="147"/>
      <c r="G9" s="147"/>
      <c r="H9" s="147"/>
      <c r="I9" s="147"/>
      <c r="J9" s="147"/>
      <c r="K9" s="147"/>
      <c r="L9" s="147"/>
      <c r="M9" s="147"/>
      <c r="N9" s="147"/>
      <c r="O9" s="147"/>
      <c r="P9" s="147"/>
      <c r="Q9" s="147"/>
    </row>
    <row r="10" spans="1:17" x14ac:dyDescent="0.25">
      <c r="A10" s="147"/>
      <c r="B10" s="147"/>
      <c r="C10" s="147"/>
      <c r="D10" s="147"/>
      <c r="E10" s="147"/>
      <c r="F10" s="147"/>
      <c r="G10" s="147"/>
      <c r="H10" s="147"/>
      <c r="I10" s="147"/>
      <c r="J10" s="147"/>
      <c r="K10" s="147"/>
      <c r="L10" s="147"/>
      <c r="M10" s="147"/>
      <c r="N10" s="147"/>
      <c r="O10" s="147"/>
      <c r="P10" s="147"/>
      <c r="Q10" s="147"/>
    </row>
    <row r="11" spans="1:17" x14ac:dyDescent="0.25">
      <c r="A11" s="147"/>
      <c r="B11" s="147"/>
      <c r="C11" s="147"/>
      <c r="D11" s="147"/>
      <c r="E11" s="147"/>
      <c r="F11" s="147"/>
      <c r="G11" s="147"/>
      <c r="H11" s="147"/>
      <c r="I11" s="147"/>
      <c r="J11" s="147"/>
      <c r="K11" s="147"/>
      <c r="L11" s="147"/>
      <c r="M11" s="147"/>
      <c r="N11" s="147"/>
      <c r="O11" s="147"/>
      <c r="P11" s="147"/>
      <c r="Q11" s="147"/>
    </row>
    <row r="12" spans="1:17" x14ac:dyDescent="0.25">
      <c r="A12" s="147"/>
      <c r="B12" s="147"/>
      <c r="C12" s="147"/>
      <c r="D12" s="147"/>
      <c r="E12" s="147"/>
      <c r="F12" s="147"/>
      <c r="G12" s="147"/>
      <c r="H12" s="147"/>
      <c r="I12" s="147"/>
      <c r="J12" s="147"/>
      <c r="K12" s="147"/>
      <c r="L12" s="147"/>
      <c r="M12" s="147"/>
      <c r="N12" s="147"/>
      <c r="O12" s="147"/>
      <c r="P12" s="147"/>
      <c r="Q12" s="147"/>
    </row>
    <row r="13" spans="1:17" ht="16.5" x14ac:dyDescent="0.3">
      <c r="A13" s="30" t="s">
        <v>23</v>
      </c>
      <c r="B13" s="6" t="s">
        <v>106</v>
      </c>
      <c r="C13" s="6" t="s">
        <v>107</v>
      </c>
      <c r="D13" s="6" t="s">
        <v>109</v>
      </c>
      <c r="F13" s="30" t="s">
        <v>188</v>
      </c>
      <c r="G13" s="6" t="s">
        <v>106</v>
      </c>
      <c r="H13" s="6" t="s">
        <v>107</v>
      </c>
      <c r="I13" s="6" t="s">
        <v>109</v>
      </c>
      <c r="K13" s="30"/>
      <c r="L13" s="6" t="s">
        <v>23</v>
      </c>
      <c r="M13" s="6" t="s">
        <v>188</v>
      </c>
    </row>
    <row r="14" spans="1:17" ht="16.5" x14ac:dyDescent="0.3">
      <c r="A14" s="3" t="s">
        <v>12</v>
      </c>
      <c r="B14" s="137">
        <v>2281</v>
      </c>
      <c r="C14" s="137">
        <v>6284</v>
      </c>
      <c r="D14" s="73">
        <f>B14/(B14+C14)</f>
        <v>0.2663164039696439</v>
      </c>
      <c r="F14" s="3" t="s">
        <v>12</v>
      </c>
      <c r="G14" s="137">
        <v>47849</v>
      </c>
      <c r="H14" s="137">
        <v>129854</v>
      </c>
      <c r="I14" s="73">
        <f>G14/(G14+H14)</f>
        <v>0.26926388412125851</v>
      </c>
      <c r="K14" s="3" t="s">
        <v>12</v>
      </c>
      <c r="L14" s="73">
        <v>0.2663164039696439</v>
      </c>
      <c r="M14" s="73">
        <v>0.26926388412125851</v>
      </c>
    </row>
    <row r="15" spans="1:17" ht="16.5" x14ac:dyDescent="0.3">
      <c r="A15" s="3" t="s">
        <v>13</v>
      </c>
      <c r="B15" s="137">
        <v>1785</v>
      </c>
      <c r="C15" s="137">
        <v>3500</v>
      </c>
      <c r="D15" s="73">
        <f t="shared" ref="D15:D19" si="0">B15/(B15+C15)</f>
        <v>0.33774834437086093</v>
      </c>
      <c r="F15" s="3" t="s">
        <v>13</v>
      </c>
      <c r="G15" s="137">
        <v>40452</v>
      </c>
      <c r="H15" s="137">
        <v>81039</v>
      </c>
      <c r="I15" s="73">
        <f t="shared" ref="I15:I19" si="1">G15/(G15+H15)</f>
        <v>0.33296293552608835</v>
      </c>
      <c r="K15" s="3" t="s">
        <v>13</v>
      </c>
      <c r="L15" s="73">
        <v>0.33774834437086093</v>
      </c>
      <c r="M15" s="73">
        <v>0.33296293552608835</v>
      </c>
    </row>
    <row r="16" spans="1:17" ht="16.5" x14ac:dyDescent="0.3">
      <c r="A16" s="3" t="s">
        <v>14</v>
      </c>
      <c r="B16" s="137">
        <v>2006</v>
      </c>
      <c r="C16" s="137">
        <v>3134</v>
      </c>
      <c r="D16" s="73">
        <f t="shared" si="0"/>
        <v>0.39027237354085603</v>
      </c>
      <c r="F16" s="3" t="s">
        <v>14</v>
      </c>
      <c r="G16" s="137">
        <v>51909</v>
      </c>
      <c r="H16" s="137">
        <v>79551</v>
      </c>
      <c r="I16" s="73">
        <f t="shared" si="1"/>
        <v>0.39486535828388863</v>
      </c>
      <c r="K16" s="3" t="s">
        <v>14</v>
      </c>
      <c r="L16" s="73">
        <v>0.39027237354085603</v>
      </c>
      <c r="M16" s="73">
        <v>0.39486535828388863</v>
      </c>
    </row>
    <row r="17" spans="1:13" ht="16.5" x14ac:dyDescent="0.3">
      <c r="A17" s="3" t="s">
        <v>15</v>
      </c>
      <c r="B17" s="137">
        <v>1227</v>
      </c>
      <c r="C17" s="137">
        <v>1284</v>
      </c>
      <c r="D17" s="73">
        <f t="shared" si="0"/>
        <v>0.48864994026284347</v>
      </c>
      <c r="F17" s="3" t="s">
        <v>15</v>
      </c>
      <c r="G17" s="137">
        <v>38872</v>
      </c>
      <c r="H17" s="137">
        <v>38475</v>
      </c>
      <c r="I17" s="73">
        <f t="shared" si="1"/>
        <v>0.50256635680763317</v>
      </c>
      <c r="K17" s="3" t="s">
        <v>15</v>
      </c>
      <c r="L17" s="73">
        <v>0.48864994026284347</v>
      </c>
      <c r="M17" s="73">
        <v>0.50256635680763317</v>
      </c>
    </row>
    <row r="18" spans="1:13" ht="16.5" x14ac:dyDescent="0.3">
      <c r="A18" s="3" t="s">
        <v>16</v>
      </c>
      <c r="B18" s="137">
        <v>1039</v>
      </c>
      <c r="C18" s="137">
        <v>1217</v>
      </c>
      <c r="D18" s="73">
        <f t="shared" si="0"/>
        <v>0.46054964539007093</v>
      </c>
      <c r="F18" s="3" t="s">
        <v>16</v>
      </c>
      <c r="G18" s="137">
        <v>48558</v>
      </c>
      <c r="H18" s="137">
        <v>59702</v>
      </c>
      <c r="I18" s="73">
        <f t="shared" si="1"/>
        <v>0.44853131350452613</v>
      </c>
      <c r="K18" s="3" t="s">
        <v>16</v>
      </c>
      <c r="L18" s="73">
        <v>0.46054964539007093</v>
      </c>
      <c r="M18" s="73">
        <v>0.44853131350452613</v>
      </c>
    </row>
    <row r="19" spans="1:13" ht="16.5" x14ac:dyDescent="0.3">
      <c r="A19" s="7" t="s">
        <v>108</v>
      </c>
      <c r="B19" s="138">
        <v>8338</v>
      </c>
      <c r="C19" s="138">
        <v>15419</v>
      </c>
      <c r="D19" s="25">
        <f t="shared" si="0"/>
        <v>0.35097024035021257</v>
      </c>
      <c r="F19" s="7" t="s">
        <v>108</v>
      </c>
      <c r="G19" s="138">
        <v>227640</v>
      </c>
      <c r="H19" s="138">
        <v>388621</v>
      </c>
      <c r="I19" s="25">
        <f t="shared" si="1"/>
        <v>0.36938894397016847</v>
      </c>
      <c r="K19" s="7" t="s">
        <v>108</v>
      </c>
      <c r="L19" s="25">
        <v>0.35097024035021257</v>
      </c>
      <c r="M19" s="25">
        <v>0.36938894397016847</v>
      </c>
    </row>
    <row r="21" spans="1:13" ht="16.5" x14ac:dyDescent="0.3">
      <c r="A21" s="7" t="s">
        <v>184</v>
      </c>
      <c r="B21" s="138">
        <v>6624</v>
      </c>
      <c r="C21" s="138">
        <v>13479</v>
      </c>
      <c r="D21" s="25">
        <f t="shared" ref="D21" si="2">B21/(B21+C21)</f>
        <v>0.32950305924488882</v>
      </c>
    </row>
    <row r="22" spans="1:13" ht="16.5" x14ac:dyDescent="0.3">
      <c r="A22" s="7" t="s">
        <v>185</v>
      </c>
      <c r="B22" s="138">
        <v>6829</v>
      </c>
      <c r="C22" s="138">
        <v>13654</v>
      </c>
      <c r="D22" s="25">
        <f t="shared" ref="D22:D23" si="3">B22/(B22+C22)</f>
        <v>0.33339842796465363</v>
      </c>
    </row>
    <row r="23" spans="1:13" ht="16.5" x14ac:dyDescent="0.3">
      <c r="A23" s="7" t="s">
        <v>186</v>
      </c>
      <c r="B23" s="138">
        <v>8338</v>
      </c>
      <c r="C23" s="138">
        <v>15419</v>
      </c>
      <c r="D23" s="25">
        <f t="shared" si="3"/>
        <v>0.35097024035021257</v>
      </c>
    </row>
    <row r="24" spans="1:13" x14ac:dyDescent="0.25">
      <c r="A24" s="109" t="s">
        <v>187</v>
      </c>
    </row>
    <row r="25" spans="1:13" x14ac:dyDescent="0.25">
      <c r="A25" s="109" t="s">
        <v>155</v>
      </c>
    </row>
    <row r="26" spans="1:13" x14ac:dyDescent="0.25">
      <c r="A26" s="110" t="s">
        <v>154</v>
      </c>
    </row>
    <row r="28" spans="1:13" x14ac:dyDescent="0.25">
      <c r="A28" s="120" t="s">
        <v>211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U42"/>
  <sheetViews>
    <sheetView topLeftCell="A22" workbookViewId="0">
      <selection activeCell="G42" sqref="G42"/>
    </sheetView>
  </sheetViews>
  <sheetFormatPr baseColWidth="10" defaultRowHeight="16.5" x14ac:dyDescent="0.3"/>
  <cols>
    <col min="1" max="1" width="18.28515625" style="2" bestFit="1" customWidth="1"/>
    <col min="2" max="2" width="19.28515625" style="2" bestFit="1" customWidth="1"/>
    <col min="3" max="3" width="12.140625" style="2" bestFit="1" customWidth="1"/>
    <col min="4" max="4" width="16.85546875" style="2" bestFit="1" customWidth="1"/>
    <col min="5" max="6" width="11.42578125" style="2"/>
    <col min="7" max="7" width="16.140625" style="2" bestFit="1" customWidth="1"/>
    <col min="8" max="12" width="11.42578125" style="2"/>
    <col min="13" max="13" width="15.140625" style="2" bestFit="1" customWidth="1"/>
    <col min="14" max="17" width="11.42578125" style="2"/>
    <col min="18" max="18" width="15.140625" style="2" bestFit="1" customWidth="1"/>
    <col min="19" max="16384" width="11.42578125" style="2"/>
  </cols>
  <sheetData>
    <row r="1" spans="1:4" x14ac:dyDescent="0.3">
      <c r="A1" s="19" t="s">
        <v>207</v>
      </c>
    </row>
    <row r="2" spans="1:4" x14ac:dyDescent="0.3">
      <c r="A2" s="6"/>
      <c r="B2" s="6" t="s">
        <v>127</v>
      </c>
      <c r="C2" s="6" t="s">
        <v>128</v>
      </c>
      <c r="D2" s="6" t="s">
        <v>129</v>
      </c>
    </row>
    <row r="3" spans="1:4" x14ac:dyDescent="0.3">
      <c r="A3" s="172" t="s">
        <v>125</v>
      </c>
      <c r="B3" s="149">
        <v>446639</v>
      </c>
      <c r="C3" s="149">
        <v>38896</v>
      </c>
      <c r="D3" s="173">
        <v>8.7085991147212855E-2</v>
      </c>
    </row>
    <row r="4" spans="1:4" x14ac:dyDescent="0.3">
      <c r="A4" s="172" t="s">
        <v>122</v>
      </c>
      <c r="B4" s="149">
        <v>373812</v>
      </c>
      <c r="C4" s="149">
        <v>30210</v>
      </c>
      <c r="D4" s="173">
        <v>8.081602516773137E-2</v>
      </c>
    </row>
    <row r="5" spans="1:4" x14ac:dyDescent="0.3">
      <c r="A5" s="172" t="s">
        <v>121</v>
      </c>
      <c r="B5" s="149">
        <v>648581</v>
      </c>
      <c r="C5" s="149">
        <v>51283</v>
      </c>
      <c r="D5" s="173">
        <v>7.9069537960563138E-2</v>
      </c>
    </row>
    <row r="6" spans="1:4" x14ac:dyDescent="0.3">
      <c r="A6" s="176" t="s">
        <v>113</v>
      </c>
      <c r="B6" s="148">
        <v>272375</v>
      </c>
      <c r="C6" s="148">
        <v>21457</v>
      </c>
      <c r="D6" s="177">
        <v>7.8777420835245526E-2</v>
      </c>
    </row>
    <row r="7" spans="1:4" x14ac:dyDescent="0.3">
      <c r="A7" s="172" t="s">
        <v>110</v>
      </c>
      <c r="B7" s="149">
        <v>949615</v>
      </c>
      <c r="C7" s="149">
        <v>74237</v>
      </c>
      <c r="D7" s="173">
        <v>7.8175892335314842E-2</v>
      </c>
    </row>
    <row r="8" spans="1:4" x14ac:dyDescent="0.3">
      <c r="A8" s="172" t="s">
        <v>124</v>
      </c>
      <c r="B8" s="149">
        <v>533465</v>
      </c>
      <c r="C8" s="149">
        <v>40260</v>
      </c>
      <c r="D8" s="173">
        <v>7.5468868623058682E-2</v>
      </c>
    </row>
    <row r="9" spans="1:4" x14ac:dyDescent="0.3">
      <c r="A9" s="172" t="s">
        <v>119</v>
      </c>
      <c r="B9" s="149">
        <v>1586891</v>
      </c>
      <c r="C9" s="149">
        <v>114259</v>
      </c>
      <c r="D9" s="173">
        <v>7.2001794704236149E-2</v>
      </c>
    </row>
    <row r="10" spans="1:4" x14ac:dyDescent="0.3">
      <c r="A10" s="172" t="s">
        <v>112</v>
      </c>
      <c r="B10" s="149">
        <v>379805</v>
      </c>
      <c r="C10" s="149">
        <v>27171</v>
      </c>
      <c r="D10" s="173">
        <v>7.1539342557364966E-2</v>
      </c>
    </row>
    <row r="11" spans="1:4" x14ac:dyDescent="0.3">
      <c r="A11" s="172" t="s">
        <v>111</v>
      </c>
      <c r="B11" s="149">
        <v>304072</v>
      </c>
      <c r="C11" s="149">
        <v>21397</v>
      </c>
      <c r="D11" s="173">
        <v>7.0368202267883928E-2</v>
      </c>
    </row>
    <row r="12" spans="1:4" x14ac:dyDescent="0.3">
      <c r="A12" s="172" t="s">
        <v>115</v>
      </c>
      <c r="B12" s="149">
        <v>644977</v>
      </c>
      <c r="C12" s="149">
        <v>45090</v>
      </c>
      <c r="D12" s="173">
        <v>6.9909469640002664E-2</v>
      </c>
    </row>
    <row r="13" spans="1:4" x14ac:dyDescent="0.3">
      <c r="A13" s="172" t="s">
        <v>123</v>
      </c>
      <c r="B13" s="149">
        <v>680110</v>
      </c>
      <c r="C13" s="149">
        <v>47005</v>
      </c>
      <c r="D13" s="173">
        <v>6.9113819823263881E-2</v>
      </c>
    </row>
    <row r="14" spans="1:4" x14ac:dyDescent="0.3">
      <c r="A14" s="172" t="s">
        <v>126</v>
      </c>
      <c r="B14" s="149">
        <v>109386</v>
      </c>
      <c r="C14" s="149">
        <v>7462</v>
      </c>
      <c r="D14" s="173">
        <v>6.821713930484706E-2</v>
      </c>
    </row>
    <row r="15" spans="1:4" x14ac:dyDescent="0.3">
      <c r="A15" s="172" t="s">
        <v>114</v>
      </c>
      <c r="B15" s="149">
        <v>32589</v>
      </c>
      <c r="C15" s="149">
        <v>1964</v>
      </c>
      <c r="D15" s="173">
        <v>6.026573383657062E-2</v>
      </c>
    </row>
    <row r="16" spans="1:4" x14ac:dyDescent="0.3">
      <c r="A16" s="172" t="s">
        <v>118</v>
      </c>
      <c r="B16" s="149">
        <v>748352</v>
      </c>
      <c r="C16" s="149">
        <v>44689</v>
      </c>
      <c r="D16" s="173">
        <v>5.9716550500299323E-2</v>
      </c>
    </row>
    <row r="17" spans="1:21" x14ac:dyDescent="0.3">
      <c r="A17" s="172" t="s">
        <v>120</v>
      </c>
      <c r="B17" s="149">
        <v>35385</v>
      </c>
      <c r="C17" s="149">
        <v>1656</v>
      </c>
      <c r="D17" s="173">
        <v>4.6799491309877067E-2</v>
      </c>
    </row>
    <row r="18" spans="1:21" x14ac:dyDescent="0.3">
      <c r="A18" s="172" t="s">
        <v>116</v>
      </c>
      <c r="B18" s="149">
        <v>45359</v>
      </c>
      <c r="C18" s="149">
        <v>1804</v>
      </c>
      <c r="D18" s="173">
        <v>3.9771599902996099E-2</v>
      </c>
    </row>
    <row r="19" spans="1:21" x14ac:dyDescent="0.3">
      <c r="A19" s="172" t="s">
        <v>117</v>
      </c>
      <c r="B19" s="149">
        <v>45987</v>
      </c>
      <c r="C19" s="149">
        <v>881</v>
      </c>
      <c r="D19" s="173">
        <v>1.9157588014003957E-2</v>
      </c>
    </row>
    <row r="20" spans="1:21" x14ac:dyDescent="0.3">
      <c r="A20" s="172" t="s">
        <v>208</v>
      </c>
      <c r="B20" s="149">
        <v>44281</v>
      </c>
      <c r="C20" s="149">
        <v>436</v>
      </c>
      <c r="D20" s="173">
        <v>9.84620943519794E-3</v>
      </c>
    </row>
    <row r="21" spans="1:21" x14ac:dyDescent="0.3">
      <c r="A21" s="174" t="s">
        <v>34</v>
      </c>
      <c r="B21" s="150">
        <v>7881681</v>
      </c>
      <c r="C21" s="150">
        <v>570157</v>
      </c>
      <c r="D21" s="175">
        <v>7.2339517420205154E-2</v>
      </c>
    </row>
    <row r="22" spans="1:21" x14ac:dyDescent="0.3">
      <c r="A22" s="21"/>
      <c r="B22" s="22"/>
      <c r="C22" s="22"/>
      <c r="D22" s="111"/>
    </row>
    <row r="23" spans="1:21" ht="37.5" customHeight="1" x14ac:dyDescent="0.3">
      <c r="A23" s="187" t="s">
        <v>210</v>
      </c>
      <c r="B23" s="187"/>
      <c r="C23" s="187"/>
      <c r="D23" s="187"/>
    </row>
    <row r="24" spans="1:21" x14ac:dyDescent="0.3">
      <c r="A24" s="109" t="s">
        <v>209</v>
      </c>
    </row>
    <row r="25" spans="1:21" x14ac:dyDescent="0.3">
      <c r="A25" s="110" t="s">
        <v>154</v>
      </c>
    </row>
    <row r="27" spans="1:21" x14ac:dyDescent="0.3">
      <c r="A27" s="19" t="s">
        <v>189</v>
      </c>
      <c r="G27" s="19" t="s">
        <v>191</v>
      </c>
    </row>
    <row r="28" spans="1:21" x14ac:dyDescent="0.3">
      <c r="A28" s="6"/>
      <c r="B28" s="6" t="s">
        <v>127</v>
      </c>
      <c r="C28" s="6" t="s">
        <v>128</v>
      </c>
      <c r="D28" s="6" t="s">
        <v>129</v>
      </c>
      <c r="G28" s="6"/>
      <c r="H28" s="6" t="s">
        <v>12</v>
      </c>
      <c r="I28" s="6" t="s">
        <v>13</v>
      </c>
      <c r="J28" s="6" t="s">
        <v>34</v>
      </c>
      <c r="M28" s="6" t="s">
        <v>131</v>
      </c>
      <c r="N28" s="6" t="s">
        <v>192</v>
      </c>
      <c r="O28" s="6" t="s">
        <v>193</v>
      </c>
      <c r="P28" s="6" t="s">
        <v>34</v>
      </c>
      <c r="R28" s="6" t="s">
        <v>132</v>
      </c>
      <c r="S28" s="6" t="s">
        <v>192</v>
      </c>
      <c r="T28" s="6" t="s">
        <v>193</v>
      </c>
      <c r="U28" s="6" t="s">
        <v>34</v>
      </c>
    </row>
    <row r="29" spans="1:21" x14ac:dyDescent="0.3">
      <c r="A29" s="3" t="s">
        <v>19</v>
      </c>
      <c r="B29" s="137">
        <v>74186</v>
      </c>
      <c r="C29" s="137">
        <v>7155</v>
      </c>
      <c r="D29" s="10">
        <f t="shared" ref="D29:D34" si="0">C29/B29</f>
        <v>9.6446768932143531E-2</v>
      </c>
      <c r="G29" s="2" t="s">
        <v>20</v>
      </c>
      <c r="H29" s="73">
        <f>N29/(N29+S29)</f>
        <v>0.58793456032719837</v>
      </c>
      <c r="I29" s="73">
        <f t="shared" ref="I29" si="1">O29/(O29+T29)</f>
        <v>0.15709969788519637</v>
      </c>
      <c r="J29" s="73">
        <f>P29/(P29+U29)</f>
        <v>0.26358352287086179</v>
      </c>
      <c r="M29" s="3" t="s">
        <v>20</v>
      </c>
      <c r="N29" s="9">
        <v>575</v>
      </c>
      <c r="O29" s="9">
        <v>468</v>
      </c>
      <c r="P29" s="9">
        <v>1043</v>
      </c>
      <c r="R29" s="3" t="s">
        <v>20</v>
      </c>
      <c r="S29" s="9">
        <v>403</v>
      </c>
      <c r="T29" s="9">
        <v>2511</v>
      </c>
      <c r="U29" s="9">
        <v>2914</v>
      </c>
    </row>
    <row r="30" spans="1:21" x14ac:dyDescent="0.3">
      <c r="A30" s="3" t="s">
        <v>22</v>
      </c>
      <c r="B30" s="137">
        <v>19840</v>
      </c>
      <c r="C30" s="137">
        <v>1749</v>
      </c>
      <c r="D30" s="10">
        <f t="shared" si="0"/>
        <v>8.8155241935483866E-2</v>
      </c>
      <c r="G30" s="2" t="s">
        <v>18</v>
      </c>
      <c r="H30" s="73">
        <f t="shared" ref="H30:H37" si="2">N30/(N30+S30)</f>
        <v>0.67628045748383891</v>
      </c>
      <c r="I30" s="73">
        <f t="shared" ref="I30:I37" si="3">O30/(O30+T30)</f>
        <v>0.1530693595535477</v>
      </c>
      <c r="J30" s="73">
        <f t="shared" ref="J30:J37" si="4">P30/(P30+U30)</f>
        <v>0.33529615517838585</v>
      </c>
      <c r="M30" s="3" t="s">
        <v>18</v>
      </c>
      <c r="N30" s="9">
        <v>1360</v>
      </c>
      <c r="O30" s="9">
        <v>576</v>
      </c>
      <c r="P30" s="9">
        <v>1936</v>
      </c>
      <c r="R30" s="3" t="s">
        <v>18</v>
      </c>
      <c r="S30" s="9">
        <v>651</v>
      </c>
      <c r="T30" s="9">
        <v>3187</v>
      </c>
      <c r="U30" s="9">
        <v>3838</v>
      </c>
    </row>
    <row r="31" spans="1:21" x14ac:dyDescent="0.3">
      <c r="A31" s="3" t="s">
        <v>17</v>
      </c>
      <c r="B31" s="137">
        <v>78089</v>
      </c>
      <c r="C31" s="137">
        <v>6063</v>
      </c>
      <c r="D31" s="10">
        <f t="shared" si="0"/>
        <v>7.7642177515399091E-2</v>
      </c>
      <c r="G31" s="2" t="s">
        <v>22</v>
      </c>
      <c r="H31" s="73">
        <f t="shared" si="2"/>
        <v>0.74112734864300622</v>
      </c>
      <c r="I31" s="73">
        <f t="shared" si="3"/>
        <v>0.16761510605276772</v>
      </c>
      <c r="J31" s="73">
        <f t="shared" si="4"/>
        <v>0.3576617087512971</v>
      </c>
      <c r="M31" s="3" t="s">
        <v>22</v>
      </c>
      <c r="N31" s="9">
        <v>710</v>
      </c>
      <c r="O31" s="9">
        <v>324</v>
      </c>
      <c r="P31" s="9">
        <v>1034</v>
      </c>
      <c r="R31" s="3" t="s">
        <v>22</v>
      </c>
      <c r="S31" s="9">
        <v>248</v>
      </c>
      <c r="T31" s="9">
        <v>1609</v>
      </c>
      <c r="U31" s="9">
        <v>1857</v>
      </c>
    </row>
    <row r="32" spans="1:21" x14ac:dyDescent="0.3">
      <c r="A32" s="3" t="s">
        <v>21</v>
      </c>
      <c r="B32" s="137">
        <v>30429</v>
      </c>
      <c r="C32" s="137">
        <v>2249</v>
      </c>
      <c r="D32" s="10">
        <f t="shared" si="0"/>
        <v>7.3909757139570806E-2</v>
      </c>
      <c r="G32" s="2" t="s">
        <v>19</v>
      </c>
      <c r="H32" s="73">
        <f t="shared" si="2"/>
        <v>0.81033990288489</v>
      </c>
      <c r="I32" s="73">
        <f t="shared" si="3"/>
        <v>0.30519074421513448</v>
      </c>
      <c r="J32" s="73">
        <f t="shared" si="4"/>
        <v>0.4838840052541174</v>
      </c>
      <c r="M32" s="3" t="s">
        <v>19</v>
      </c>
      <c r="N32" s="9">
        <v>2837</v>
      </c>
      <c r="O32" s="9">
        <v>1952</v>
      </c>
      <c r="P32" s="9">
        <v>4789</v>
      </c>
      <c r="R32" s="3" t="s">
        <v>19</v>
      </c>
      <c r="S32" s="9">
        <v>664</v>
      </c>
      <c r="T32" s="9">
        <v>4444</v>
      </c>
      <c r="U32" s="9">
        <v>5108</v>
      </c>
    </row>
    <row r="33" spans="1:21" x14ac:dyDescent="0.3">
      <c r="A33" s="3" t="s">
        <v>20</v>
      </c>
      <c r="B33" s="137">
        <v>27491</v>
      </c>
      <c r="C33" s="137">
        <v>1955</v>
      </c>
      <c r="D33" s="10">
        <f t="shared" si="0"/>
        <v>7.1114182823469499E-2</v>
      </c>
      <c r="G33" s="2" t="s">
        <v>21</v>
      </c>
      <c r="H33" s="73">
        <f t="shared" si="2"/>
        <v>0.77961275626423687</v>
      </c>
      <c r="I33" s="73">
        <f t="shared" si="3"/>
        <v>0.20660869565217391</v>
      </c>
      <c r="J33" s="73">
        <f t="shared" si="4"/>
        <v>0.42388253077089183</v>
      </c>
      <c r="M33" s="3" t="s">
        <v>21</v>
      </c>
      <c r="N33" s="9">
        <v>1369</v>
      </c>
      <c r="O33" s="9">
        <v>594</v>
      </c>
      <c r="P33" s="9">
        <v>1963</v>
      </c>
      <c r="R33" s="3" t="s">
        <v>21</v>
      </c>
      <c r="S33" s="9">
        <v>387</v>
      </c>
      <c r="T33" s="9">
        <v>2281</v>
      </c>
      <c r="U33" s="9">
        <v>2668</v>
      </c>
    </row>
    <row r="34" spans="1:21" x14ac:dyDescent="0.3">
      <c r="A34" s="3" t="s">
        <v>18</v>
      </c>
      <c r="B34" s="137">
        <v>42340</v>
      </c>
      <c r="C34" s="137">
        <v>2286</v>
      </c>
      <c r="D34" s="10">
        <f t="shared" si="0"/>
        <v>5.3991497401983939E-2</v>
      </c>
      <c r="G34" s="2" t="s">
        <v>17</v>
      </c>
      <c r="H34" s="73">
        <f t="shared" si="2"/>
        <v>0.64948844259189087</v>
      </c>
      <c r="I34" s="73">
        <f t="shared" si="3"/>
        <v>0.1916678316790158</v>
      </c>
      <c r="J34" s="73">
        <f t="shared" si="4"/>
        <v>0.31505310457516339</v>
      </c>
      <c r="M34" s="3" t="s">
        <v>17</v>
      </c>
      <c r="N34" s="9">
        <v>1714</v>
      </c>
      <c r="O34" s="9">
        <v>1371</v>
      </c>
      <c r="P34" s="9">
        <v>3085</v>
      </c>
      <c r="R34" s="3" t="s">
        <v>17</v>
      </c>
      <c r="S34" s="9">
        <v>925</v>
      </c>
      <c r="T34" s="9">
        <v>5782</v>
      </c>
      <c r="U34" s="9">
        <v>6707</v>
      </c>
    </row>
    <row r="35" spans="1:21" ht="25.5" customHeight="1" x14ac:dyDescent="0.3">
      <c r="A35" s="7" t="s">
        <v>23</v>
      </c>
      <c r="B35" s="138">
        <f>SUM(B29:B34)</f>
        <v>272375</v>
      </c>
      <c r="C35" s="138">
        <f>SUM(C29:C34)</f>
        <v>21457</v>
      </c>
      <c r="D35" s="18">
        <f t="shared" ref="D35" si="5">C35/B35</f>
        <v>7.8777420835245526E-2</v>
      </c>
      <c r="G35" s="7" t="s">
        <v>194</v>
      </c>
      <c r="H35" s="25">
        <f t="shared" si="2"/>
        <v>0.7232120239804104</v>
      </c>
      <c r="I35" s="25">
        <f t="shared" si="3"/>
        <v>0.21056615801426351</v>
      </c>
      <c r="J35" s="25">
        <f t="shared" si="4"/>
        <v>0.37491202425423636</v>
      </c>
      <c r="M35" s="7" t="s">
        <v>194</v>
      </c>
      <c r="N35" s="11">
        <v>8565</v>
      </c>
      <c r="O35" s="11">
        <v>5285</v>
      </c>
      <c r="P35" s="11">
        <v>13850</v>
      </c>
      <c r="R35" s="7" t="s">
        <v>194</v>
      </c>
      <c r="S35" s="11">
        <v>3278</v>
      </c>
      <c r="T35" s="11">
        <v>19814</v>
      </c>
      <c r="U35" s="11">
        <v>23092</v>
      </c>
    </row>
    <row r="36" spans="1:21" ht="30.75" customHeight="1" x14ac:dyDescent="0.3">
      <c r="A36" s="187" t="s">
        <v>190</v>
      </c>
      <c r="B36" s="187"/>
      <c r="C36" s="187"/>
      <c r="D36" s="187"/>
      <c r="E36" s="122"/>
      <c r="G36" s="94" t="s">
        <v>195</v>
      </c>
      <c r="H36" s="93">
        <f t="shared" si="2"/>
        <v>0.71886728079153872</v>
      </c>
      <c r="I36" s="93">
        <f t="shared" si="3"/>
        <v>0.19673269348580763</v>
      </c>
      <c r="J36" s="93">
        <f t="shared" si="4"/>
        <v>0.36579303488083076</v>
      </c>
      <c r="M36" s="170" t="s">
        <v>195</v>
      </c>
      <c r="N36" s="171">
        <v>8428</v>
      </c>
      <c r="O36" s="171">
        <v>4817</v>
      </c>
      <c r="P36" s="171">
        <v>13245</v>
      </c>
      <c r="R36" s="170" t="s">
        <v>195</v>
      </c>
      <c r="S36" s="171">
        <v>3296</v>
      </c>
      <c r="T36" s="171">
        <v>19668</v>
      </c>
      <c r="U36" s="171">
        <v>22964</v>
      </c>
    </row>
    <row r="37" spans="1:21" ht="24" customHeight="1" x14ac:dyDescent="0.3">
      <c r="A37" s="109" t="s">
        <v>156</v>
      </c>
      <c r="G37" s="7" t="s">
        <v>24</v>
      </c>
      <c r="H37" s="25">
        <f t="shared" si="2"/>
        <v>0.60317176355221613</v>
      </c>
      <c r="I37" s="25">
        <f t="shared" si="3"/>
        <v>0.19155963302752294</v>
      </c>
      <c r="J37" s="25">
        <f t="shared" si="4"/>
        <v>0.32228922318053116</v>
      </c>
      <c r="M37" s="7" t="s">
        <v>24</v>
      </c>
      <c r="N37" s="11">
        <v>182068</v>
      </c>
      <c r="O37" s="11">
        <v>124236</v>
      </c>
      <c r="P37" s="11">
        <v>306304</v>
      </c>
      <c r="R37" s="7" t="s">
        <v>24</v>
      </c>
      <c r="S37" s="11">
        <v>119783</v>
      </c>
      <c r="T37" s="11">
        <v>524314</v>
      </c>
      <c r="U37" s="11">
        <v>644097</v>
      </c>
    </row>
    <row r="38" spans="1:21" ht="39.75" customHeight="1" x14ac:dyDescent="0.3">
      <c r="A38" s="127" t="s">
        <v>154</v>
      </c>
      <c r="G38" s="187" t="s">
        <v>196</v>
      </c>
      <c r="H38" s="187"/>
      <c r="I38" s="187"/>
      <c r="J38" s="187"/>
      <c r="K38" s="187"/>
      <c r="L38" s="122"/>
      <c r="M38" s="122"/>
    </row>
    <row r="39" spans="1:21" x14ac:dyDescent="0.3">
      <c r="G39" s="109" t="s">
        <v>157</v>
      </c>
    </row>
    <row r="40" spans="1:21" x14ac:dyDescent="0.3">
      <c r="A40" s="120" t="s">
        <v>211</v>
      </c>
      <c r="G40" s="110" t="s">
        <v>154</v>
      </c>
    </row>
    <row r="42" spans="1:21" x14ac:dyDescent="0.3">
      <c r="G42" s="120" t="s">
        <v>211</v>
      </c>
    </row>
  </sheetData>
  <sortState ref="A3:D20">
    <sortCondition descending="1" ref="D3:D20"/>
  </sortState>
  <mergeCells count="3">
    <mergeCell ref="A23:D23"/>
    <mergeCell ref="A36:D36"/>
    <mergeCell ref="G38:K3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T26"/>
  <sheetViews>
    <sheetView workbookViewId="0">
      <selection activeCell="L14" sqref="L14"/>
    </sheetView>
  </sheetViews>
  <sheetFormatPr baseColWidth="10" defaultRowHeight="16.5" x14ac:dyDescent="0.3"/>
  <cols>
    <col min="1" max="11" width="11.42578125" style="2"/>
    <col min="12" max="12" width="12.85546875" style="2" customWidth="1"/>
    <col min="13" max="16384" width="11.42578125" style="2"/>
  </cols>
  <sheetData>
    <row r="1" spans="1:20" x14ac:dyDescent="0.3">
      <c r="A1" s="69" t="s">
        <v>197</v>
      </c>
      <c r="L1" s="19" t="s">
        <v>198</v>
      </c>
    </row>
    <row r="2" spans="1:20" x14ac:dyDescent="0.3">
      <c r="L2" s="6"/>
      <c r="M2" s="6" t="s">
        <v>42</v>
      </c>
      <c r="N2" s="6" t="s">
        <v>135</v>
      </c>
      <c r="O2" s="6" t="s">
        <v>140</v>
      </c>
      <c r="P2" s="6" t="s">
        <v>47</v>
      </c>
      <c r="Q2" s="6" t="s">
        <v>49</v>
      </c>
    </row>
    <row r="3" spans="1:20" x14ac:dyDescent="0.3">
      <c r="L3" s="92" t="s">
        <v>130</v>
      </c>
      <c r="M3" s="148">
        <v>3455</v>
      </c>
      <c r="N3" s="148">
        <v>195</v>
      </c>
      <c r="O3" s="148">
        <v>594</v>
      </c>
      <c r="P3" s="148">
        <v>652</v>
      </c>
      <c r="Q3" s="148">
        <v>1282</v>
      </c>
    </row>
    <row r="4" spans="1:20" x14ac:dyDescent="0.3">
      <c r="L4" s="3" t="s">
        <v>141</v>
      </c>
      <c r="M4" s="149">
        <v>152</v>
      </c>
      <c r="N4" s="149">
        <v>4</v>
      </c>
      <c r="O4" s="149">
        <v>3</v>
      </c>
      <c r="P4" s="149"/>
      <c r="Q4" s="149">
        <v>20</v>
      </c>
    </row>
    <row r="5" spans="1:20" x14ac:dyDescent="0.3">
      <c r="L5" s="3" t="s">
        <v>142</v>
      </c>
      <c r="M5" s="149">
        <v>578</v>
      </c>
      <c r="N5" s="149">
        <v>20</v>
      </c>
      <c r="O5" s="149">
        <v>96</v>
      </c>
      <c r="P5" s="149">
        <v>52</v>
      </c>
      <c r="Q5" s="149">
        <v>544</v>
      </c>
    </row>
    <row r="6" spans="1:20" x14ac:dyDescent="0.3">
      <c r="L6" s="3" t="s">
        <v>143</v>
      </c>
      <c r="M6" s="149">
        <v>611</v>
      </c>
      <c r="N6" s="149">
        <v>66</v>
      </c>
      <c r="O6" s="149">
        <v>54</v>
      </c>
      <c r="P6" s="149">
        <v>18</v>
      </c>
      <c r="Q6" s="149">
        <v>97</v>
      </c>
    </row>
    <row r="7" spans="1:20" x14ac:dyDescent="0.3">
      <c r="L7" s="3" t="s">
        <v>144</v>
      </c>
      <c r="M7" s="149">
        <v>2143</v>
      </c>
      <c r="N7" s="149">
        <v>4791</v>
      </c>
      <c r="O7" s="149">
        <v>5273</v>
      </c>
      <c r="P7" s="149"/>
      <c r="Q7" s="149">
        <v>2928</v>
      </c>
    </row>
    <row r="8" spans="1:20" x14ac:dyDescent="0.3">
      <c r="L8" s="7" t="s">
        <v>34</v>
      </c>
      <c r="M8" s="150">
        <v>6939</v>
      </c>
      <c r="N8" s="150">
        <v>5076</v>
      </c>
      <c r="O8" s="150">
        <v>6020</v>
      </c>
      <c r="P8" s="150">
        <f>P3+P5+P6</f>
        <v>722</v>
      </c>
      <c r="Q8" s="150">
        <v>4871</v>
      </c>
    </row>
    <row r="9" spans="1:20" x14ac:dyDescent="0.3">
      <c r="L9" s="96" t="s">
        <v>145</v>
      </c>
      <c r="M9" s="25">
        <f>M3/M8</f>
        <v>0.49791036172359132</v>
      </c>
      <c r="N9" s="25">
        <f t="shared" ref="N9:Q9" si="0">N3/N8</f>
        <v>3.8416075650118203E-2</v>
      </c>
      <c r="O9" s="25">
        <f t="shared" si="0"/>
        <v>9.867109634551495E-2</v>
      </c>
      <c r="P9" s="25">
        <f t="shared" si="0"/>
        <v>0.90304709141274242</v>
      </c>
      <c r="Q9" s="25">
        <f t="shared" si="0"/>
        <v>0.26319030999794701</v>
      </c>
    </row>
    <row r="10" spans="1:20" ht="16.5" customHeight="1" x14ac:dyDescent="0.3">
      <c r="L10" s="129" t="s">
        <v>167</v>
      </c>
      <c r="M10" s="128"/>
      <c r="N10" s="128"/>
      <c r="O10" s="128"/>
      <c r="P10" s="128"/>
      <c r="Q10" s="128"/>
      <c r="R10" s="128"/>
      <c r="S10" s="128"/>
      <c r="T10" s="128"/>
    </row>
    <row r="11" spans="1:20" x14ac:dyDescent="0.3">
      <c r="L11" s="109" t="s">
        <v>155</v>
      </c>
    </row>
    <row r="12" spans="1:20" x14ac:dyDescent="0.3">
      <c r="L12" s="110" t="s">
        <v>159</v>
      </c>
    </row>
    <row r="14" spans="1:20" x14ac:dyDescent="0.3">
      <c r="L14" s="120" t="s">
        <v>211</v>
      </c>
    </row>
    <row r="16" spans="1:20" x14ac:dyDescent="0.3">
      <c r="A16" s="29"/>
      <c r="B16" s="212" t="s">
        <v>131</v>
      </c>
      <c r="C16" s="212"/>
      <c r="D16" s="212" t="s">
        <v>132</v>
      </c>
      <c r="E16" s="212"/>
      <c r="F16" s="213" t="s">
        <v>137</v>
      </c>
      <c r="G16" s="213"/>
      <c r="H16" s="72" t="s">
        <v>138</v>
      </c>
    </row>
    <row r="17" spans="1:9" x14ac:dyDescent="0.3">
      <c r="A17" s="30"/>
      <c r="B17" s="20" t="s">
        <v>133</v>
      </c>
      <c r="C17" s="20" t="s">
        <v>134</v>
      </c>
      <c r="D17" s="20" t="s">
        <v>133</v>
      </c>
      <c r="E17" s="20" t="s">
        <v>134</v>
      </c>
      <c r="F17" s="20" t="s">
        <v>131</v>
      </c>
      <c r="G17" s="20" t="s">
        <v>132</v>
      </c>
      <c r="H17" s="20" t="s">
        <v>139</v>
      </c>
    </row>
    <row r="18" spans="1:9" x14ac:dyDescent="0.3">
      <c r="A18" s="2" t="s">
        <v>42</v>
      </c>
      <c r="B18" s="149">
        <v>3800</v>
      </c>
      <c r="C18" s="149">
        <v>3455</v>
      </c>
      <c r="D18" s="149">
        <v>2385</v>
      </c>
      <c r="E18" s="149">
        <v>2143</v>
      </c>
      <c r="F18" s="10">
        <f>C18/B18</f>
        <v>0.90921052631578947</v>
      </c>
      <c r="G18" s="10">
        <f>E18/D18</f>
        <v>0.89853249475890984</v>
      </c>
      <c r="H18" s="95">
        <f>(F18-G18)*100</f>
        <v>1.067803155687963</v>
      </c>
    </row>
    <row r="19" spans="1:9" x14ac:dyDescent="0.3">
      <c r="A19" s="2" t="s">
        <v>135</v>
      </c>
      <c r="B19" s="149">
        <v>208</v>
      </c>
      <c r="C19" s="149">
        <v>195</v>
      </c>
      <c r="D19" s="149">
        <v>5391</v>
      </c>
      <c r="E19" s="149">
        <v>4791</v>
      </c>
      <c r="F19" s="10">
        <f t="shared" ref="F19:F21" si="1">C19/B19</f>
        <v>0.9375</v>
      </c>
      <c r="G19" s="10">
        <f t="shared" ref="G19:G21" si="2">E19/D19</f>
        <v>0.8887033945464663</v>
      </c>
      <c r="H19" s="95">
        <f t="shared" ref="H19:H21" si="3">(F19-G19)*100</f>
        <v>4.8796605453533708</v>
      </c>
    </row>
    <row r="20" spans="1:9" x14ac:dyDescent="0.3">
      <c r="A20" s="2" t="s">
        <v>136</v>
      </c>
      <c r="B20" s="149">
        <v>652</v>
      </c>
      <c r="C20" s="149">
        <v>594</v>
      </c>
      <c r="D20" s="149">
        <v>5906</v>
      </c>
      <c r="E20" s="149">
        <v>5273</v>
      </c>
      <c r="F20" s="10">
        <f t="shared" si="1"/>
        <v>0.91104294478527603</v>
      </c>
      <c r="G20" s="10">
        <f t="shared" si="2"/>
        <v>0.89282086014222828</v>
      </c>
      <c r="H20" s="95">
        <f t="shared" si="3"/>
        <v>1.8222084643047753</v>
      </c>
    </row>
    <row r="21" spans="1:9" x14ac:dyDescent="0.3">
      <c r="A21" s="2" t="s">
        <v>49</v>
      </c>
      <c r="B21" s="149">
        <v>1493</v>
      </c>
      <c r="C21" s="149">
        <v>1282</v>
      </c>
      <c r="D21" s="149">
        <v>3230</v>
      </c>
      <c r="E21" s="149">
        <v>2928</v>
      </c>
      <c r="F21" s="10">
        <f t="shared" si="1"/>
        <v>0.85867381111855323</v>
      </c>
      <c r="G21" s="10">
        <f t="shared" si="2"/>
        <v>0.90650154798761606</v>
      </c>
      <c r="H21" s="95">
        <f t="shared" si="3"/>
        <v>-4.7827736869062836</v>
      </c>
    </row>
    <row r="22" spans="1:9" ht="26.25" customHeight="1" x14ac:dyDescent="0.3">
      <c r="A22" s="187" t="s">
        <v>199</v>
      </c>
      <c r="B22" s="187"/>
      <c r="C22" s="187"/>
      <c r="D22" s="187"/>
      <c r="E22" s="187"/>
      <c r="F22" s="187"/>
      <c r="G22" s="187"/>
      <c r="H22" s="187"/>
      <c r="I22" s="187"/>
    </row>
    <row r="23" spans="1:9" x14ac:dyDescent="0.3">
      <c r="A23" s="109" t="s">
        <v>155</v>
      </c>
    </row>
    <row r="24" spans="1:9" x14ac:dyDescent="0.3">
      <c r="A24" s="110" t="s">
        <v>159</v>
      </c>
    </row>
    <row r="26" spans="1:9" x14ac:dyDescent="0.3">
      <c r="A26" s="120" t="s">
        <v>211</v>
      </c>
    </row>
  </sheetData>
  <mergeCells count="4">
    <mergeCell ref="B16:C16"/>
    <mergeCell ref="D16:E16"/>
    <mergeCell ref="F16:G16"/>
    <mergeCell ref="A22:I2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13"/>
  <sheetViews>
    <sheetView workbookViewId="0">
      <selection activeCell="A13" sqref="A13"/>
    </sheetView>
  </sheetViews>
  <sheetFormatPr baseColWidth="10" defaultRowHeight="15" x14ac:dyDescent="0.25"/>
  <cols>
    <col min="6" max="7" width="13.28515625" customWidth="1"/>
  </cols>
  <sheetData>
    <row r="1" spans="1:9" ht="16.5" x14ac:dyDescent="0.3">
      <c r="A1" s="19" t="s">
        <v>200</v>
      </c>
    </row>
    <row r="2" spans="1:9" ht="16.5" x14ac:dyDescent="0.3">
      <c r="A2" s="29"/>
      <c r="B2" s="212" t="s">
        <v>77</v>
      </c>
      <c r="C2" s="212"/>
      <c r="D2" s="212" t="s">
        <v>86</v>
      </c>
      <c r="E2" s="212"/>
      <c r="F2" s="213" t="s">
        <v>137</v>
      </c>
      <c r="G2" s="213"/>
      <c r="H2" s="72" t="s">
        <v>138</v>
      </c>
    </row>
    <row r="3" spans="1:9" ht="16.5" x14ac:dyDescent="0.3">
      <c r="A3" s="30"/>
      <c r="B3" s="20" t="s">
        <v>133</v>
      </c>
      <c r="C3" s="20" t="s">
        <v>134</v>
      </c>
      <c r="D3" s="20" t="s">
        <v>133</v>
      </c>
      <c r="E3" s="20" t="s">
        <v>134</v>
      </c>
      <c r="F3" s="20" t="s">
        <v>77</v>
      </c>
      <c r="G3" s="20" t="s">
        <v>86</v>
      </c>
      <c r="H3" s="20" t="s">
        <v>139</v>
      </c>
    </row>
    <row r="4" spans="1:9" ht="16.5" x14ac:dyDescent="0.3">
      <c r="A4" s="2" t="s">
        <v>42</v>
      </c>
      <c r="B4" s="149">
        <v>2790</v>
      </c>
      <c r="C4" s="149">
        <v>2535</v>
      </c>
      <c r="D4" s="149">
        <v>1010</v>
      </c>
      <c r="E4" s="149">
        <v>920</v>
      </c>
      <c r="F4" s="10">
        <f>C4/B4</f>
        <v>0.90860215053763438</v>
      </c>
      <c r="G4" s="10">
        <f>E4/D4</f>
        <v>0.91089108910891092</v>
      </c>
      <c r="H4" s="95">
        <f>(F4-G4)*100</f>
        <v>-0.22889385712765442</v>
      </c>
    </row>
    <row r="5" spans="1:9" ht="16.5" x14ac:dyDescent="0.3">
      <c r="A5" s="2" t="s">
        <v>135</v>
      </c>
      <c r="B5" s="149">
        <v>143</v>
      </c>
      <c r="C5" s="149">
        <v>135</v>
      </c>
      <c r="D5" s="149">
        <v>65</v>
      </c>
      <c r="E5" s="149">
        <v>60</v>
      </c>
      <c r="F5" s="10">
        <f t="shared" ref="F5:F7" si="0">C5/B5</f>
        <v>0.94405594405594406</v>
      </c>
      <c r="G5" s="10">
        <f t="shared" ref="G5:G7" si="1">E5/D5</f>
        <v>0.92307692307692313</v>
      </c>
      <c r="H5" s="95">
        <f t="shared" ref="H5:H7" si="2">(F5-G5)*100</f>
        <v>2.0979020979020935</v>
      </c>
    </row>
    <row r="6" spans="1:9" ht="16.5" x14ac:dyDescent="0.3">
      <c r="A6" s="2" t="s">
        <v>140</v>
      </c>
      <c r="B6" s="149">
        <v>422</v>
      </c>
      <c r="C6" s="149">
        <v>385</v>
      </c>
      <c r="D6" s="149">
        <v>230</v>
      </c>
      <c r="E6" s="149">
        <v>209</v>
      </c>
      <c r="F6" s="10">
        <f t="shared" si="0"/>
        <v>0.91232227488151663</v>
      </c>
      <c r="G6" s="10">
        <f t="shared" si="1"/>
        <v>0.90869565217391302</v>
      </c>
      <c r="H6" s="95">
        <f t="shared" si="2"/>
        <v>0.36266227076036106</v>
      </c>
    </row>
    <row r="7" spans="1:9" ht="16.5" x14ac:dyDescent="0.3">
      <c r="A7" s="2" t="s">
        <v>47</v>
      </c>
      <c r="B7" s="149">
        <v>304</v>
      </c>
      <c r="C7" s="149">
        <v>263</v>
      </c>
      <c r="D7" s="149">
        <v>429</v>
      </c>
      <c r="E7" s="149">
        <v>389</v>
      </c>
      <c r="F7" s="10">
        <f t="shared" si="0"/>
        <v>0.86513157894736847</v>
      </c>
      <c r="G7" s="10">
        <f t="shared" si="1"/>
        <v>0.90675990675990681</v>
      </c>
      <c r="H7" s="95">
        <f t="shared" si="2"/>
        <v>-4.162832781253833</v>
      </c>
    </row>
    <row r="8" spans="1:9" ht="16.5" x14ac:dyDescent="0.3">
      <c r="A8" s="2" t="s">
        <v>49</v>
      </c>
      <c r="B8" s="149">
        <v>443</v>
      </c>
      <c r="C8" s="149">
        <v>369</v>
      </c>
      <c r="D8" s="149">
        <v>1050</v>
      </c>
      <c r="E8" s="149">
        <v>913</v>
      </c>
      <c r="F8" s="10">
        <f t="shared" ref="F8" si="3">C8/B8</f>
        <v>0.83295711060948086</v>
      </c>
      <c r="G8" s="10">
        <f t="shared" ref="G8" si="4">E8/D8</f>
        <v>0.86952380952380948</v>
      </c>
      <c r="H8" s="95">
        <f t="shared" ref="H8" si="5">(F8-G8)*100</f>
        <v>-3.6566698914328621</v>
      </c>
    </row>
    <row r="9" spans="1:9" ht="25.5" customHeight="1" x14ac:dyDescent="0.25">
      <c r="A9" s="187" t="s">
        <v>201</v>
      </c>
      <c r="B9" s="187"/>
      <c r="C9" s="187"/>
      <c r="D9" s="187"/>
      <c r="E9" s="187"/>
      <c r="F9" s="187"/>
      <c r="G9" s="187"/>
      <c r="H9" s="187"/>
      <c r="I9" s="187"/>
    </row>
    <row r="10" spans="1:9" x14ac:dyDescent="0.25">
      <c r="A10" s="109" t="s">
        <v>155</v>
      </c>
    </row>
    <row r="11" spans="1:9" x14ac:dyDescent="0.25">
      <c r="A11" s="110" t="s">
        <v>159</v>
      </c>
    </row>
    <row r="13" spans="1:9" x14ac:dyDescent="0.25">
      <c r="A13" s="120" t="s">
        <v>211</v>
      </c>
    </row>
  </sheetData>
  <mergeCells count="4">
    <mergeCell ref="B2:C2"/>
    <mergeCell ref="D2:E2"/>
    <mergeCell ref="F2:G2"/>
    <mergeCell ref="A9:I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8"/>
  <sheetViews>
    <sheetView workbookViewId="0">
      <selection activeCell="A28" sqref="A28"/>
    </sheetView>
  </sheetViews>
  <sheetFormatPr baseColWidth="10" defaultRowHeight="15" x14ac:dyDescent="0.25"/>
  <sheetData>
    <row r="1" spans="1:1" ht="16.5" x14ac:dyDescent="0.25">
      <c r="A1" s="1" t="s">
        <v>202</v>
      </c>
    </row>
    <row r="2" spans="1:1" x14ac:dyDescent="0.25">
      <c r="A2" s="97"/>
    </row>
    <row r="17" spans="1:9" ht="16.5" x14ac:dyDescent="0.3">
      <c r="A17" s="29"/>
      <c r="B17" s="212" t="s">
        <v>146</v>
      </c>
      <c r="C17" s="212"/>
      <c r="D17" s="212" t="s">
        <v>147</v>
      </c>
      <c r="E17" s="212"/>
      <c r="F17" s="213" t="s">
        <v>137</v>
      </c>
      <c r="G17" s="213"/>
      <c r="H17" s="72" t="s">
        <v>138</v>
      </c>
    </row>
    <row r="18" spans="1:9" ht="16.5" x14ac:dyDescent="0.3">
      <c r="A18" s="30"/>
      <c r="B18" s="20" t="s">
        <v>133</v>
      </c>
      <c r="C18" s="20" t="s">
        <v>134</v>
      </c>
      <c r="D18" s="20" t="s">
        <v>133</v>
      </c>
      <c r="E18" s="20" t="s">
        <v>134</v>
      </c>
      <c r="F18" s="20" t="s">
        <v>146</v>
      </c>
      <c r="G18" s="20" t="s">
        <v>147</v>
      </c>
      <c r="H18" s="20" t="s">
        <v>139</v>
      </c>
    </row>
    <row r="19" spans="1:9" ht="16.5" x14ac:dyDescent="0.3">
      <c r="A19" s="2" t="s">
        <v>42</v>
      </c>
      <c r="B19" s="149">
        <v>1061</v>
      </c>
      <c r="C19" s="149">
        <v>992</v>
      </c>
      <c r="D19" s="149">
        <v>2739</v>
      </c>
      <c r="E19" s="149">
        <v>2463</v>
      </c>
      <c r="F19" s="10">
        <f>C19/B19</f>
        <v>0.93496701225259193</v>
      </c>
      <c r="G19" s="10">
        <f>E19/D19</f>
        <v>0.89923329682365827</v>
      </c>
      <c r="H19" s="95">
        <f>(F19-G19)*100</f>
        <v>3.5733715428933666</v>
      </c>
    </row>
    <row r="20" spans="1:9" ht="16.5" x14ac:dyDescent="0.3">
      <c r="A20" s="2" t="s">
        <v>135</v>
      </c>
      <c r="B20" s="149">
        <v>29</v>
      </c>
      <c r="C20" s="149">
        <v>28</v>
      </c>
      <c r="D20" s="149">
        <v>179</v>
      </c>
      <c r="E20" s="149">
        <v>167</v>
      </c>
      <c r="F20" s="10">
        <f t="shared" ref="F20:F23" si="0">C20/B20</f>
        <v>0.96551724137931039</v>
      </c>
      <c r="G20" s="10">
        <f t="shared" ref="G20:G23" si="1">E20/D20</f>
        <v>0.93296089385474856</v>
      </c>
      <c r="H20" s="95">
        <f t="shared" ref="H20:H23" si="2">(F20-G20)*100</f>
        <v>3.2556347524561824</v>
      </c>
    </row>
    <row r="21" spans="1:9" ht="16.5" x14ac:dyDescent="0.3">
      <c r="A21" s="2" t="s">
        <v>140</v>
      </c>
      <c r="B21" s="149">
        <v>144</v>
      </c>
      <c r="C21" s="149">
        <v>134</v>
      </c>
      <c r="D21" s="149">
        <v>508</v>
      </c>
      <c r="E21" s="149">
        <v>460</v>
      </c>
      <c r="F21" s="10">
        <f t="shared" si="0"/>
        <v>0.93055555555555558</v>
      </c>
      <c r="G21" s="10">
        <f t="shared" si="1"/>
        <v>0.90551181102362199</v>
      </c>
      <c r="H21" s="95">
        <f t="shared" si="2"/>
        <v>2.5043744531933587</v>
      </c>
    </row>
    <row r="22" spans="1:9" ht="16.5" x14ac:dyDescent="0.3">
      <c r="A22" s="2" t="s">
        <v>47</v>
      </c>
      <c r="B22" s="149">
        <v>395</v>
      </c>
      <c r="C22" s="149">
        <v>361</v>
      </c>
      <c r="D22" s="149">
        <v>338</v>
      </c>
      <c r="E22" s="149">
        <v>291</v>
      </c>
      <c r="F22" s="10">
        <f t="shared" si="0"/>
        <v>0.91392405063291138</v>
      </c>
      <c r="G22" s="10">
        <f t="shared" si="1"/>
        <v>0.86094674556213013</v>
      </c>
      <c r="H22" s="95">
        <f t="shared" si="2"/>
        <v>5.2977305070781249</v>
      </c>
    </row>
    <row r="23" spans="1:9" ht="16.5" x14ac:dyDescent="0.3">
      <c r="A23" s="2" t="s">
        <v>49</v>
      </c>
      <c r="B23" s="149">
        <v>627</v>
      </c>
      <c r="C23" s="149">
        <v>572</v>
      </c>
      <c r="D23" s="149">
        <v>866</v>
      </c>
      <c r="E23" s="149">
        <v>710</v>
      </c>
      <c r="F23" s="10">
        <f t="shared" si="0"/>
        <v>0.91228070175438591</v>
      </c>
      <c r="G23" s="10">
        <f t="shared" si="1"/>
        <v>0.81986143187066973</v>
      </c>
      <c r="H23" s="95">
        <f t="shared" si="2"/>
        <v>9.2419269883716186</v>
      </c>
    </row>
    <row r="24" spans="1:9" ht="27" customHeight="1" x14ac:dyDescent="0.25">
      <c r="A24" s="187" t="s">
        <v>203</v>
      </c>
      <c r="B24" s="187"/>
      <c r="C24" s="187"/>
      <c r="D24" s="187"/>
      <c r="E24" s="187"/>
      <c r="F24" s="187"/>
      <c r="G24" s="187"/>
      <c r="H24" s="187"/>
      <c r="I24" s="187"/>
    </row>
    <row r="25" spans="1:9" x14ac:dyDescent="0.25">
      <c r="A25" s="109" t="s">
        <v>155</v>
      </c>
    </row>
    <row r="26" spans="1:9" x14ac:dyDescent="0.25">
      <c r="A26" s="110" t="s">
        <v>159</v>
      </c>
    </row>
    <row r="28" spans="1:9" x14ac:dyDescent="0.25">
      <c r="A28" s="120" t="s">
        <v>211</v>
      </c>
    </row>
  </sheetData>
  <mergeCells count="4">
    <mergeCell ref="B17:C17"/>
    <mergeCell ref="D17:E17"/>
    <mergeCell ref="F17:G17"/>
    <mergeCell ref="A24:I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28"/>
  <sheetViews>
    <sheetView workbookViewId="0">
      <selection activeCell="A21" sqref="A21"/>
    </sheetView>
  </sheetViews>
  <sheetFormatPr baseColWidth="10" defaultRowHeight="15" x14ac:dyDescent="0.25"/>
  <cols>
    <col min="1" max="1" width="40.42578125" customWidth="1"/>
  </cols>
  <sheetData>
    <row r="1" spans="1:9" ht="16.5" x14ac:dyDescent="0.3">
      <c r="A1" s="69" t="s">
        <v>148</v>
      </c>
    </row>
    <row r="2" spans="1:9" ht="16.5" x14ac:dyDescent="0.25">
      <c r="A2" s="203" t="s">
        <v>61</v>
      </c>
      <c r="B2" s="214" t="s">
        <v>62</v>
      </c>
      <c r="C2" s="215"/>
      <c r="D2" s="216"/>
      <c r="E2" s="214" t="s">
        <v>177</v>
      </c>
      <c r="F2" s="215"/>
      <c r="G2" s="215"/>
      <c r="H2" s="216"/>
    </row>
    <row r="3" spans="1:9" ht="16.5" x14ac:dyDescent="0.25">
      <c r="A3" s="204"/>
      <c r="B3" s="98">
        <v>2019</v>
      </c>
      <c r="C3" s="98">
        <v>2020</v>
      </c>
      <c r="D3" s="98" t="s">
        <v>25</v>
      </c>
      <c r="E3" s="98" t="s">
        <v>63</v>
      </c>
      <c r="F3" s="98" t="s">
        <v>64</v>
      </c>
      <c r="G3" s="98" t="s">
        <v>65</v>
      </c>
      <c r="H3" s="98" t="s">
        <v>66</v>
      </c>
    </row>
    <row r="4" spans="1:9" ht="16.5" x14ac:dyDescent="0.25">
      <c r="A4" s="99" t="s">
        <v>69</v>
      </c>
      <c r="B4" s="100">
        <v>2</v>
      </c>
      <c r="C4" s="100">
        <v>5</v>
      </c>
      <c r="D4" s="130">
        <f>(C4-B4)/B4</f>
        <v>1.5</v>
      </c>
      <c r="E4" s="100"/>
      <c r="F4" s="100"/>
      <c r="G4" s="100">
        <v>5</v>
      </c>
      <c r="H4" s="100"/>
    </row>
    <row r="5" spans="1:9" ht="16.5" x14ac:dyDescent="0.25">
      <c r="A5" s="101" t="s">
        <v>71</v>
      </c>
      <c r="B5" s="102">
        <v>73</v>
      </c>
      <c r="C5" s="102">
        <v>72</v>
      </c>
      <c r="D5" s="131">
        <f t="shared" ref="D5:D16" si="0">(C5-B5)/B5</f>
        <v>-1.3698630136986301E-2</v>
      </c>
      <c r="E5" s="102">
        <v>2</v>
      </c>
      <c r="F5" s="102">
        <v>31</v>
      </c>
      <c r="G5" s="102">
        <v>39</v>
      </c>
      <c r="H5" s="102"/>
    </row>
    <row r="6" spans="1:9" ht="16.5" x14ac:dyDescent="0.25">
      <c r="A6" s="101" t="s">
        <v>73</v>
      </c>
      <c r="B6" s="102">
        <v>252</v>
      </c>
      <c r="C6" s="102">
        <v>306</v>
      </c>
      <c r="D6" s="131">
        <f t="shared" si="0"/>
        <v>0.21428571428571427</v>
      </c>
      <c r="E6" s="102">
        <v>68</v>
      </c>
      <c r="F6" s="102">
        <v>138</v>
      </c>
      <c r="G6" s="102">
        <v>100</v>
      </c>
      <c r="H6" s="102"/>
      <c r="I6" s="178">
        <f>C6/C16</f>
        <v>0.32278481012658228</v>
      </c>
    </row>
    <row r="7" spans="1:9" ht="16.5" x14ac:dyDescent="0.25">
      <c r="A7" s="101" t="s">
        <v>74</v>
      </c>
      <c r="B7" s="102">
        <v>12</v>
      </c>
      <c r="C7" s="102">
        <v>5</v>
      </c>
      <c r="D7" s="131">
        <f t="shared" si="0"/>
        <v>-0.58333333333333337</v>
      </c>
      <c r="E7" s="102"/>
      <c r="F7" s="102">
        <v>5</v>
      </c>
      <c r="G7" s="102"/>
      <c r="H7" s="102"/>
    </row>
    <row r="8" spans="1:9" ht="16.5" x14ac:dyDescent="0.25">
      <c r="A8" s="103" t="s">
        <v>75</v>
      </c>
      <c r="B8" s="104">
        <v>271</v>
      </c>
      <c r="C8" s="104">
        <v>288</v>
      </c>
      <c r="D8" s="132">
        <f t="shared" si="0"/>
        <v>6.273062730627306E-2</v>
      </c>
      <c r="E8" s="104"/>
      <c r="F8" s="104">
        <v>75</v>
      </c>
      <c r="G8" s="104">
        <v>213</v>
      </c>
      <c r="H8" s="104"/>
      <c r="I8" s="178">
        <f>C8/C16</f>
        <v>0.30379746835443039</v>
      </c>
    </row>
    <row r="9" spans="1:9" ht="16.5" x14ac:dyDescent="0.25">
      <c r="A9" s="61" t="s">
        <v>77</v>
      </c>
      <c r="B9" s="105">
        <v>610</v>
      </c>
      <c r="C9" s="105">
        <v>676</v>
      </c>
      <c r="D9" s="133">
        <f t="shared" si="0"/>
        <v>0.10819672131147541</v>
      </c>
      <c r="E9" s="105">
        <v>70</v>
      </c>
      <c r="F9" s="105">
        <v>249</v>
      </c>
      <c r="G9" s="105">
        <v>357</v>
      </c>
      <c r="H9" s="105"/>
    </row>
    <row r="10" spans="1:9" ht="16.5" x14ac:dyDescent="0.25">
      <c r="A10" s="99" t="s">
        <v>78</v>
      </c>
      <c r="B10" s="100">
        <v>30</v>
      </c>
      <c r="C10" s="100">
        <v>17</v>
      </c>
      <c r="D10" s="130">
        <f t="shared" si="0"/>
        <v>-0.43333333333333335</v>
      </c>
      <c r="E10" s="100"/>
      <c r="F10" s="100">
        <v>17</v>
      </c>
      <c r="G10" s="100"/>
      <c r="H10" s="100"/>
    </row>
    <row r="11" spans="1:9" ht="16.5" x14ac:dyDescent="0.25">
      <c r="A11" s="101" t="s">
        <v>79</v>
      </c>
      <c r="B11" s="102">
        <v>109</v>
      </c>
      <c r="C11" s="102">
        <v>136</v>
      </c>
      <c r="D11" s="131">
        <f t="shared" si="0"/>
        <v>0.24770642201834864</v>
      </c>
      <c r="E11" s="102">
        <v>4</v>
      </c>
      <c r="F11" s="102">
        <v>3</v>
      </c>
      <c r="G11" s="102">
        <v>115</v>
      </c>
      <c r="H11" s="102">
        <v>14</v>
      </c>
      <c r="I11" s="178">
        <f>C11/C15</f>
        <v>0.5</v>
      </c>
    </row>
    <row r="12" spans="1:9" ht="16.5" x14ac:dyDescent="0.25">
      <c r="A12" s="101" t="s">
        <v>81</v>
      </c>
      <c r="B12" s="102"/>
      <c r="C12" s="102">
        <v>5</v>
      </c>
      <c r="D12" s="131" t="s">
        <v>181</v>
      </c>
      <c r="E12" s="102"/>
      <c r="F12" s="102">
        <v>1</v>
      </c>
      <c r="G12" s="102">
        <v>4</v>
      </c>
      <c r="H12" s="102"/>
    </row>
    <row r="13" spans="1:9" ht="16.5" x14ac:dyDescent="0.25">
      <c r="A13" s="101" t="s">
        <v>82</v>
      </c>
      <c r="B13" s="102">
        <v>80</v>
      </c>
      <c r="C13" s="102">
        <v>92</v>
      </c>
      <c r="D13" s="131">
        <f t="shared" si="0"/>
        <v>0.15</v>
      </c>
      <c r="E13" s="102">
        <v>3</v>
      </c>
      <c r="F13" s="102">
        <v>6</v>
      </c>
      <c r="G13" s="102">
        <v>83</v>
      </c>
      <c r="H13" s="102"/>
      <c r="I13" s="178">
        <f>C13/C15</f>
        <v>0.33823529411764708</v>
      </c>
    </row>
    <row r="14" spans="1:9" ht="16.5" x14ac:dyDescent="0.25">
      <c r="A14" s="103" t="s">
        <v>85</v>
      </c>
      <c r="B14" s="104">
        <v>33</v>
      </c>
      <c r="C14" s="104">
        <v>22</v>
      </c>
      <c r="D14" s="132">
        <f t="shared" si="0"/>
        <v>-0.33333333333333331</v>
      </c>
      <c r="E14" s="104"/>
      <c r="F14" s="104">
        <v>22</v>
      </c>
      <c r="G14" s="104"/>
      <c r="H14" s="104"/>
    </row>
    <row r="15" spans="1:9" ht="16.5" x14ac:dyDescent="0.25">
      <c r="A15" s="61" t="s">
        <v>86</v>
      </c>
      <c r="B15" s="105">
        <v>252</v>
      </c>
      <c r="C15" s="105">
        <v>272</v>
      </c>
      <c r="D15" s="133">
        <f t="shared" si="0"/>
        <v>7.9365079365079361E-2</v>
      </c>
      <c r="E15" s="105">
        <v>7</v>
      </c>
      <c r="F15" s="105">
        <v>49</v>
      </c>
      <c r="G15" s="105">
        <v>202</v>
      </c>
      <c r="H15" s="105">
        <v>14</v>
      </c>
    </row>
    <row r="16" spans="1:9" ht="16.5" x14ac:dyDescent="0.25">
      <c r="A16" s="67" t="s">
        <v>87</v>
      </c>
      <c r="B16" s="106">
        <v>862</v>
      </c>
      <c r="C16" s="106">
        <v>948</v>
      </c>
      <c r="D16" s="134">
        <f t="shared" si="0"/>
        <v>9.9767981438515077E-2</v>
      </c>
      <c r="E16" s="106">
        <v>77</v>
      </c>
      <c r="F16" s="106">
        <v>298</v>
      </c>
      <c r="G16" s="106">
        <v>559</v>
      </c>
      <c r="H16" s="106">
        <v>14</v>
      </c>
    </row>
    <row r="17" spans="1:9" ht="25.5" customHeight="1" x14ac:dyDescent="0.25">
      <c r="A17" s="202" t="s">
        <v>204</v>
      </c>
      <c r="B17" s="202"/>
      <c r="C17" s="202"/>
      <c r="D17" s="202"/>
      <c r="E17" s="202"/>
      <c r="F17" s="202"/>
      <c r="G17" s="202"/>
      <c r="H17" s="202"/>
      <c r="I17" s="135"/>
    </row>
    <row r="18" spans="1:9" x14ac:dyDescent="0.25">
      <c r="A18" s="109" t="s">
        <v>155</v>
      </c>
    </row>
    <row r="19" spans="1:9" x14ac:dyDescent="0.25">
      <c r="A19" s="110" t="s">
        <v>154</v>
      </c>
    </row>
    <row r="21" spans="1:9" x14ac:dyDescent="0.25">
      <c r="A21" s="120" t="s">
        <v>211</v>
      </c>
    </row>
    <row r="28" spans="1:9" x14ac:dyDescent="0.25">
      <c r="F28" s="136"/>
    </row>
  </sheetData>
  <mergeCells count="4">
    <mergeCell ref="A2:A3"/>
    <mergeCell ref="B2:D2"/>
    <mergeCell ref="E2:H2"/>
    <mergeCell ref="A17:H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25"/>
  <sheetViews>
    <sheetView workbookViewId="0">
      <selection activeCell="A25" sqref="A25"/>
    </sheetView>
  </sheetViews>
  <sheetFormatPr baseColWidth="10" defaultRowHeight="15" x14ac:dyDescent="0.25"/>
  <cols>
    <col min="1" max="1" width="13.140625" customWidth="1"/>
    <col min="2" max="2" width="15.7109375" bestFit="1" customWidth="1"/>
  </cols>
  <sheetData>
    <row r="1" spans="1:17" ht="16.5" x14ac:dyDescent="0.25">
      <c r="A1" s="1" t="s">
        <v>149</v>
      </c>
    </row>
    <row r="2" spans="1:17" x14ac:dyDescent="0.25">
      <c r="A2" s="97"/>
    </row>
    <row r="16" spans="1:17" ht="16.5" x14ac:dyDescent="0.3">
      <c r="A16" s="108"/>
      <c r="B16" s="6"/>
      <c r="C16" s="20" t="s">
        <v>150</v>
      </c>
      <c r="D16" s="20" t="s">
        <v>151</v>
      </c>
      <c r="E16" s="20" t="s">
        <v>1</v>
      </c>
      <c r="F16" s="20" t="s">
        <v>2</v>
      </c>
      <c r="G16" s="20" t="s">
        <v>3</v>
      </c>
      <c r="H16" s="20" t="s">
        <v>4</v>
      </c>
      <c r="I16" s="20" t="s">
        <v>5</v>
      </c>
      <c r="J16" s="20" t="s">
        <v>6</v>
      </c>
      <c r="K16" s="20" t="s">
        <v>7</v>
      </c>
      <c r="L16" s="20" t="s">
        <v>8</v>
      </c>
      <c r="M16" s="20" t="s">
        <v>9</v>
      </c>
      <c r="N16" s="20" t="s">
        <v>10</v>
      </c>
      <c r="O16" s="20" t="s">
        <v>11</v>
      </c>
      <c r="P16" s="20" t="s">
        <v>168</v>
      </c>
      <c r="Q16" s="20" t="s">
        <v>169</v>
      </c>
    </row>
    <row r="17" spans="1:18" ht="16.5" x14ac:dyDescent="0.3">
      <c r="A17" s="217" t="s">
        <v>59</v>
      </c>
      <c r="B17" s="3" t="s">
        <v>152</v>
      </c>
      <c r="C17" s="9">
        <v>495</v>
      </c>
      <c r="D17" s="9">
        <v>615</v>
      </c>
      <c r="E17" s="9">
        <v>702</v>
      </c>
      <c r="F17" s="9">
        <v>743</v>
      </c>
      <c r="G17" s="9">
        <v>717</v>
      </c>
      <c r="H17" s="9">
        <v>716</v>
      </c>
      <c r="I17" s="9">
        <v>764</v>
      </c>
      <c r="J17" s="9">
        <v>750</v>
      </c>
      <c r="K17" s="9">
        <v>645</v>
      </c>
      <c r="L17" s="9">
        <v>648</v>
      </c>
      <c r="M17" s="9">
        <v>632</v>
      </c>
      <c r="N17" s="9">
        <v>680</v>
      </c>
      <c r="O17" s="9">
        <v>765</v>
      </c>
      <c r="P17" s="9">
        <v>862</v>
      </c>
      <c r="Q17" s="9">
        <v>948</v>
      </c>
      <c r="R17" s="178"/>
    </row>
    <row r="18" spans="1:18" ht="16.5" x14ac:dyDescent="0.3">
      <c r="A18" s="217"/>
      <c r="B18" s="3" t="s">
        <v>23</v>
      </c>
      <c r="C18" s="9">
        <v>18564</v>
      </c>
      <c r="D18" s="9">
        <v>19495</v>
      </c>
      <c r="E18" s="9">
        <v>19569</v>
      </c>
      <c r="F18" s="9">
        <v>19830</v>
      </c>
      <c r="G18" s="9">
        <v>20103</v>
      </c>
      <c r="H18" s="9">
        <v>20651</v>
      </c>
      <c r="I18" s="9">
        <v>20452</v>
      </c>
      <c r="J18" s="9">
        <v>19580</v>
      </c>
      <c r="K18" s="9">
        <v>18457</v>
      </c>
      <c r="L18" s="9">
        <v>18493</v>
      </c>
      <c r="M18" s="9">
        <v>18483</v>
      </c>
      <c r="N18" s="9">
        <v>19007</v>
      </c>
      <c r="O18" s="9">
        <v>19879</v>
      </c>
      <c r="P18" s="9">
        <v>20483</v>
      </c>
      <c r="Q18" s="9">
        <v>23757</v>
      </c>
      <c r="R18" s="178"/>
    </row>
    <row r="19" spans="1:18" ht="16.5" x14ac:dyDescent="0.3">
      <c r="A19" s="218" t="s">
        <v>153</v>
      </c>
      <c r="B19" s="7" t="s">
        <v>152</v>
      </c>
      <c r="C19" s="107">
        <f>C17/$C$17*100</f>
        <v>100</v>
      </c>
      <c r="D19" s="107">
        <f t="shared" ref="D19:Q19" si="0">D17/$C$17*100</f>
        <v>124.24242424242425</v>
      </c>
      <c r="E19" s="107">
        <f t="shared" si="0"/>
        <v>141.81818181818181</v>
      </c>
      <c r="F19" s="107">
        <f t="shared" si="0"/>
        <v>150.1010101010101</v>
      </c>
      <c r="G19" s="107">
        <f t="shared" si="0"/>
        <v>144.84848484848484</v>
      </c>
      <c r="H19" s="107">
        <f t="shared" si="0"/>
        <v>144.64646464646464</v>
      </c>
      <c r="I19" s="107">
        <f t="shared" si="0"/>
        <v>154.34343434343432</v>
      </c>
      <c r="J19" s="107">
        <f t="shared" si="0"/>
        <v>151.5151515151515</v>
      </c>
      <c r="K19" s="107">
        <f t="shared" si="0"/>
        <v>130.30303030303031</v>
      </c>
      <c r="L19" s="107">
        <f t="shared" si="0"/>
        <v>130.90909090909091</v>
      </c>
      <c r="M19" s="107">
        <f t="shared" si="0"/>
        <v>127.67676767676768</v>
      </c>
      <c r="N19" s="107">
        <f t="shared" si="0"/>
        <v>137.37373737373736</v>
      </c>
      <c r="O19" s="107">
        <f t="shared" si="0"/>
        <v>154.54545454545453</v>
      </c>
      <c r="P19" s="107">
        <f t="shared" si="0"/>
        <v>174.14141414141412</v>
      </c>
      <c r="Q19" s="107">
        <f t="shared" si="0"/>
        <v>191.5151515151515</v>
      </c>
    </row>
    <row r="20" spans="1:18" ht="16.5" x14ac:dyDescent="0.3">
      <c r="A20" s="218"/>
      <c r="B20" s="7" t="s">
        <v>23</v>
      </c>
      <c r="C20" s="107">
        <f>C18/$C$18*100</f>
        <v>100</v>
      </c>
      <c r="D20" s="107">
        <f t="shared" ref="D20:Q20" si="1">D18/$C$18*100</f>
        <v>105.01508295625943</v>
      </c>
      <c r="E20" s="107">
        <f t="shared" si="1"/>
        <v>105.41370394311571</v>
      </c>
      <c r="F20" s="107">
        <f t="shared" si="1"/>
        <v>106.81965093729799</v>
      </c>
      <c r="G20" s="107">
        <f t="shared" si="1"/>
        <v>108.29023917259211</v>
      </c>
      <c r="H20" s="107">
        <f t="shared" si="1"/>
        <v>111.24218918336565</v>
      </c>
      <c r="I20" s="107">
        <f t="shared" si="1"/>
        <v>110.17022193492782</v>
      </c>
      <c r="J20" s="107">
        <f t="shared" si="1"/>
        <v>105.47295841413489</v>
      </c>
      <c r="K20" s="107">
        <f t="shared" si="1"/>
        <v>99.423615600086194</v>
      </c>
      <c r="L20" s="107">
        <f t="shared" si="1"/>
        <v>99.617539323421681</v>
      </c>
      <c r="M20" s="107">
        <f t="shared" si="1"/>
        <v>99.56367162249515</v>
      </c>
      <c r="N20" s="107">
        <f t="shared" si="1"/>
        <v>102.38633915104502</v>
      </c>
      <c r="O20" s="107">
        <f t="shared" si="1"/>
        <v>107.08360267183797</v>
      </c>
      <c r="P20" s="107">
        <f t="shared" si="1"/>
        <v>110.33721180780005</v>
      </c>
      <c r="Q20" s="107">
        <f t="shared" si="1"/>
        <v>127.97349709114414</v>
      </c>
    </row>
    <row r="21" spans="1:18" x14ac:dyDescent="0.25">
      <c r="A21" s="109" t="s">
        <v>205</v>
      </c>
    </row>
    <row r="22" spans="1:18" x14ac:dyDescent="0.25">
      <c r="A22" s="109" t="s">
        <v>155</v>
      </c>
    </row>
    <row r="23" spans="1:18" x14ac:dyDescent="0.25">
      <c r="A23" s="110" t="s">
        <v>154</v>
      </c>
    </row>
    <row r="25" spans="1:18" x14ac:dyDescent="0.25">
      <c r="A25" s="120" t="s">
        <v>211</v>
      </c>
    </row>
  </sheetData>
  <mergeCells count="2">
    <mergeCell ref="A17:A18"/>
    <mergeCell ref="A19:A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Définitions</vt:lpstr>
      <vt:lpstr>Graphique 1</vt:lpstr>
      <vt:lpstr>Effectifs</vt:lpstr>
      <vt:lpstr>Tableaux 1 et 2</vt:lpstr>
      <vt:lpstr>Tableau 3</vt:lpstr>
      <vt:lpstr>Apprentis en EPLE</vt:lpstr>
      <vt:lpstr>Graphique 2</vt:lpstr>
      <vt:lpstr>Poids de l'apprentissage</vt:lpstr>
      <vt:lpstr>Graphique 3</vt:lpstr>
      <vt:lpstr>Tx réussite selon secteur</vt:lpstr>
      <vt:lpstr>Graphique 4</vt:lpstr>
      <vt:lpstr>Tableau 4</vt:lpstr>
      <vt:lpstr>Graphique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2022-01-18T12:51:27Z</dcterms:modified>
</cp:coreProperties>
</file>